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embership\"/>
    </mc:Choice>
  </mc:AlternateContent>
  <xr:revisionPtr revIDLastSave="0" documentId="13_ncr:1_{0B4EF9CE-B111-4F51-8135-5C3194E2C9BF}" xr6:coauthVersionLast="47" xr6:coauthVersionMax="47" xr10:uidLastSave="{00000000-0000-0000-0000-000000000000}"/>
  <workbookProtection workbookPassword="C4DA" lockStructure="1"/>
  <bookViews>
    <workbookView xWindow="-108" yWindow="-108" windowWidth="23256" windowHeight="12576" tabRatio="605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Standings!$A$1:$L$67</definedName>
    <definedName name="_xlnm.Print_Titles" localSheetId="13">P!$2:$2</definedName>
    <definedName name="_xlnm.Print_Titles" localSheetId="20">Totals!$1:$1</definedName>
  </definedNames>
  <calcPr calcId="191029"/>
  <customWorkbookViews>
    <customWorkbookView name="Jesse E Kitson - Personal View" guid="{F02C43EC-1E1F-4F91-8C6E-ACE46B5D7137}" mergeInterval="0" personalView="1" maximized="1" windowWidth="1596" windowHeight="6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S12" i="19" l="1"/>
  <c r="BN12" i="19"/>
  <c r="BI12" i="19"/>
  <c r="BD12" i="19"/>
  <c r="AY12" i="19"/>
  <c r="AT12" i="19"/>
  <c r="AO12" i="19"/>
  <c r="AJ12" i="19"/>
  <c r="AE12" i="19"/>
  <c r="Z12" i="19"/>
  <c r="U12" i="19"/>
  <c r="P12" i="19"/>
  <c r="AY32" i="2" l="1"/>
  <c r="BD32" i="2" s="1"/>
  <c r="BI32" i="2" s="1"/>
  <c r="BN32" i="2" s="1"/>
  <c r="BS32" i="2" s="1"/>
  <c r="AT32" i="2"/>
  <c r="AO32" i="2"/>
  <c r="AJ32" i="2"/>
  <c r="AE32" i="2"/>
  <c r="Z32" i="2"/>
  <c r="U32" i="2"/>
  <c r="P32" i="2"/>
  <c r="Y10" i="9"/>
  <c r="AD10" i="9" s="1"/>
  <c r="AI10" i="9" s="1"/>
  <c r="AN10" i="9" s="1"/>
  <c r="AS10" i="9" s="1"/>
  <c r="AX10" i="9" s="1"/>
  <c r="BC10" i="9" s="1"/>
  <c r="BH10" i="9" s="1"/>
  <c r="BM10" i="9" s="1"/>
  <c r="BR10" i="9" s="1"/>
  <c r="I10" i="9"/>
  <c r="E10" i="9"/>
  <c r="C10" i="9"/>
  <c r="BR9" i="9"/>
  <c r="BQ9" i="9"/>
  <c r="BP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O10" i="9" s="1"/>
  <c r="N9" i="9"/>
  <c r="M9" i="9"/>
  <c r="M10" i="9" s="1"/>
  <c r="R10" i="9" s="1"/>
  <c r="W10" i="9" s="1"/>
  <c r="AB10" i="9" s="1"/>
  <c r="AG10" i="9" s="1"/>
  <c r="AL10" i="9" s="1"/>
  <c r="AQ10" i="9" s="1"/>
  <c r="AV10" i="9" s="1"/>
  <c r="BA10" i="9" s="1"/>
  <c r="BF10" i="9" s="1"/>
  <c r="P8" i="9"/>
  <c r="U8" i="9" s="1"/>
  <c r="Z8" i="9" s="1"/>
  <c r="I8" i="9"/>
  <c r="F10" i="9"/>
  <c r="N5" i="9"/>
  <c r="N6" i="9" s="1"/>
  <c r="O5" i="9"/>
  <c r="O6" i="9" s="1"/>
  <c r="M5" i="9"/>
  <c r="N14" i="9"/>
  <c r="O14" i="9"/>
  <c r="M14" i="9"/>
  <c r="N17" i="9"/>
  <c r="O17" i="9"/>
  <c r="M17" i="9"/>
  <c r="BK10" i="9" l="1"/>
  <c r="BP10" i="9" s="1"/>
  <c r="P9" i="9"/>
  <c r="P10" i="9" s="1"/>
  <c r="AE8" i="9"/>
  <c r="Z9" i="9"/>
  <c r="Z10" i="9" s="1"/>
  <c r="U9" i="9"/>
  <c r="U10" i="9" s="1"/>
  <c r="N10" i="9"/>
  <c r="S10" i="9" s="1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T10" i="9"/>
  <c r="P5" i="9"/>
  <c r="M6" i="9"/>
  <c r="I6" i="21"/>
  <c r="P6" i="21"/>
  <c r="U6" i="21" s="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J44" i="4"/>
  <c r="I44" i="4"/>
  <c r="G44" i="4"/>
  <c r="BP9" i="2"/>
  <c r="BK9" i="2"/>
  <c r="BF9" i="2"/>
  <c r="AU5" i="2"/>
  <c r="BR5" i="2"/>
  <c r="F44" i="4" s="1"/>
  <c r="BQ5" i="2"/>
  <c r="E44" i="4" s="1"/>
  <c r="BO5" i="2"/>
  <c r="BM5" i="2"/>
  <c r="BL5" i="2"/>
  <c r="BJ5" i="2"/>
  <c r="BH5" i="2"/>
  <c r="BG5" i="2"/>
  <c r="BE5" i="2"/>
  <c r="BC5" i="2"/>
  <c r="BB5" i="2"/>
  <c r="AZ5" i="2"/>
  <c r="BR4" i="2"/>
  <c r="BQ4" i="2"/>
  <c r="BP4" i="2"/>
  <c r="BO4" i="2"/>
  <c r="BO9" i="2" s="1"/>
  <c r="BM4" i="2"/>
  <c r="BL4" i="2"/>
  <c r="BK4" i="2"/>
  <c r="BJ4" i="2"/>
  <c r="BH4" i="2"/>
  <c r="BG4" i="2"/>
  <c r="BF4" i="2"/>
  <c r="BE4" i="2"/>
  <c r="BC4" i="2"/>
  <c r="BB4" i="2"/>
  <c r="BA4" i="2"/>
  <c r="AZ4" i="2"/>
  <c r="AX4" i="2"/>
  <c r="AW4" i="2"/>
  <c r="AV4" i="2"/>
  <c r="AU4" i="2"/>
  <c r="AS4" i="2"/>
  <c r="AR4" i="2"/>
  <c r="AQ4" i="2"/>
  <c r="AP4" i="2"/>
  <c r="AX5" i="2"/>
  <c r="AW5" i="2"/>
  <c r="AS5" i="2"/>
  <c r="AR5" i="2"/>
  <c r="AQ5" i="2"/>
  <c r="AP5" i="2"/>
  <c r="AN5" i="2"/>
  <c r="AM5" i="2"/>
  <c r="AL5" i="2"/>
  <c r="AK5" i="2"/>
  <c r="AI5" i="2"/>
  <c r="AH5" i="2"/>
  <c r="AG5" i="2"/>
  <c r="AF5" i="2"/>
  <c r="AD5" i="2"/>
  <c r="AC5" i="2"/>
  <c r="AB5" i="2"/>
  <c r="AA5" i="2"/>
  <c r="Y5" i="2"/>
  <c r="X5" i="2"/>
  <c r="W5" i="2"/>
  <c r="AE5" i="2" s="1"/>
  <c r="V5" i="2"/>
  <c r="T5" i="2"/>
  <c r="S5" i="2"/>
  <c r="R5" i="2"/>
  <c r="Q5" i="2"/>
  <c r="O5" i="2"/>
  <c r="N5" i="2"/>
  <c r="M5" i="2"/>
  <c r="AE7" i="2"/>
  <c r="O9" i="2"/>
  <c r="N9" i="2"/>
  <c r="M9" i="2"/>
  <c r="BB9" i="2"/>
  <c r="BA9" i="2"/>
  <c r="AZ9" i="2"/>
  <c r="AX9" i="2"/>
  <c r="AW9" i="2"/>
  <c r="AV9" i="2"/>
  <c r="AU9" i="2"/>
  <c r="AS9" i="2"/>
  <c r="AR9" i="2"/>
  <c r="AQ9" i="2"/>
  <c r="AP9" i="2"/>
  <c r="AN9" i="2"/>
  <c r="AM9" i="2"/>
  <c r="AL9" i="2"/>
  <c r="AK9" i="2"/>
  <c r="AI9" i="2"/>
  <c r="AH9" i="2"/>
  <c r="AG9" i="2"/>
  <c r="AF9" i="2"/>
  <c r="AD9" i="2"/>
  <c r="AC9" i="2"/>
  <c r="AB9" i="2"/>
  <c r="AA9" i="2"/>
  <c r="Y9" i="2"/>
  <c r="X9" i="2"/>
  <c r="W9" i="2"/>
  <c r="V9" i="2"/>
  <c r="T9" i="2"/>
  <c r="S9" i="2"/>
  <c r="R9" i="2"/>
  <c r="Q9" i="2"/>
  <c r="P5" i="2"/>
  <c r="U3" i="2"/>
  <c r="P3" i="2"/>
  <c r="G24" i="16"/>
  <c r="I13" i="20"/>
  <c r="G54" i="15"/>
  <c r="N14" i="20"/>
  <c r="O14" i="20"/>
  <c r="M14" i="20"/>
  <c r="R14" i="20"/>
  <c r="S14" i="20"/>
  <c r="T14" i="20"/>
  <c r="Q14" i="20"/>
  <c r="W14" i="20"/>
  <c r="X14" i="20"/>
  <c r="Y14" i="20"/>
  <c r="V14" i="20"/>
  <c r="AB14" i="20"/>
  <c r="AC14" i="20"/>
  <c r="AD14" i="20"/>
  <c r="AA14" i="20"/>
  <c r="AF14" i="20"/>
  <c r="AG14" i="20"/>
  <c r="AH14" i="20"/>
  <c r="AI14" i="20"/>
  <c r="AL14" i="20"/>
  <c r="AM14" i="20"/>
  <c r="AN14" i="20"/>
  <c r="AK14" i="20"/>
  <c r="AQ14" i="20"/>
  <c r="AR14" i="20"/>
  <c r="AS14" i="20"/>
  <c r="AP14" i="20"/>
  <c r="AV14" i="20"/>
  <c r="AW14" i="20"/>
  <c r="AX14" i="20"/>
  <c r="AU14" i="20"/>
  <c r="BA14" i="20"/>
  <c r="BB14" i="20"/>
  <c r="BC14" i="20"/>
  <c r="AZ14" i="20"/>
  <c r="BF14" i="20"/>
  <c r="BG14" i="20"/>
  <c r="BH14" i="20"/>
  <c r="BE14" i="20"/>
  <c r="BP14" i="20"/>
  <c r="BQ14" i="20"/>
  <c r="BR14" i="20"/>
  <c r="BO14" i="20"/>
  <c r="BK14" i="20"/>
  <c r="BL14" i="20"/>
  <c r="BM14" i="20"/>
  <c r="BJ14" i="20"/>
  <c r="J15" i="20"/>
  <c r="H15" i="20"/>
  <c r="P13" i="20"/>
  <c r="P14" i="20" s="1"/>
  <c r="C15" i="20"/>
  <c r="I12" i="5"/>
  <c r="P12" i="5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BM9" i="2" l="1"/>
  <c r="AE9" i="9"/>
  <c r="AE10" i="9" s="1"/>
  <c r="AJ8" i="9"/>
  <c r="AJ5" i="2"/>
  <c r="AV5" i="2"/>
  <c r="BA5" i="2" s="1"/>
  <c r="BF5" i="2" s="1"/>
  <c r="BK5" i="2" s="1"/>
  <c r="Z5" i="2"/>
  <c r="BR9" i="2"/>
  <c r="AO5" i="2"/>
  <c r="BQ9" i="2"/>
  <c r="BL9" i="2"/>
  <c r="BJ9" i="2"/>
  <c r="U5" i="2"/>
  <c r="U13" i="20"/>
  <c r="I54" i="15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P4" i="9"/>
  <c r="AJ9" i="9" l="1"/>
  <c r="AJ10" i="9" s="1"/>
  <c r="AO8" i="9"/>
  <c r="BP5" i="2"/>
  <c r="D44" i="4" s="1"/>
  <c r="U14" i="20"/>
  <c r="Z13" i="20"/>
  <c r="I24" i="16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H44" i="4" l="1"/>
  <c r="K44" i="4"/>
  <c r="AT8" i="9"/>
  <c r="AO9" i="9"/>
  <c r="AO10" i="9" s="1"/>
  <c r="Z14" i="20"/>
  <c r="AE13" i="20"/>
  <c r="I21" i="5"/>
  <c r="AT9" i="9" l="1"/>
  <c r="AT10" i="9" s="1"/>
  <c r="AY8" i="9"/>
  <c r="AE14" i="20"/>
  <c r="AJ13" i="20"/>
  <c r="AO13" i="20" s="1"/>
  <c r="AT13" i="20" s="1"/>
  <c r="AY13" i="20" s="1"/>
  <c r="BD13" i="20" s="1"/>
  <c r="BI13" i="20" s="1"/>
  <c r="BN13" i="20" s="1"/>
  <c r="BS13" i="20" s="1"/>
  <c r="Y12" i="21"/>
  <c r="X12" i="21"/>
  <c r="W12" i="21"/>
  <c r="V12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6" i="2"/>
  <c r="AY9" i="9" l="1"/>
  <c r="AY10" i="9" s="1"/>
  <c r="BD8" i="9"/>
  <c r="AY44" i="14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BI8" i="9" l="1"/>
  <c r="BD9" i="9"/>
  <c r="BD10" i="9" s="1"/>
  <c r="I59" i="15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BI9" i="9" l="1"/>
  <c r="BI10" i="9" s="1"/>
  <c r="BN8" i="9"/>
  <c r="P19" i="17"/>
  <c r="U19" i="17" s="1"/>
  <c r="Z19" i="17" s="1"/>
  <c r="BS8" i="9" l="1"/>
  <c r="BN9" i="9"/>
  <c r="BN10" i="9" s="1"/>
  <c r="F4" i="9"/>
  <c r="BS9" i="9" l="1"/>
  <c r="G8" i="9"/>
  <c r="F16" i="9"/>
  <c r="BS10" i="9" l="1"/>
  <c r="G10" i="9"/>
  <c r="I64" i="15"/>
  <c r="E66" i="15"/>
  <c r="E74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74" i="14" l="1"/>
  <c r="F13" i="21"/>
  <c r="F30" i="21"/>
  <c r="F15" i="20"/>
  <c r="F22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8" i="12"/>
  <c r="F10" i="12"/>
  <c r="F22" i="11"/>
  <c r="F11" i="11"/>
  <c r="F23" i="8"/>
  <c r="F8" i="6"/>
  <c r="F25" i="5"/>
  <c r="F16" i="5"/>
  <c r="F36" i="2"/>
  <c r="F27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7" i="19"/>
  <c r="P17" i="19"/>
  <c r="U17" i="19" s="1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J51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Y6" i="9" s="1"/>
  <c r="X5" i="9"/>
  <c r="W5" i="9"/>
  <c r="V5" i="9"/>
  <c r="T5" i="9"/>
  <c r="T6" i="9" s="1"/>
  <c r="S5" i="9"/>
  <c r="S6" i="9" s="1"/>
  <c r="R5" i="9"/>
  <c r="R6" i="9" s="1"/>
  <c r="Q5" i="9"/>
  <c r="U5" i="9" s="1"/>
  <c r="F6" i="9"/>
  <c r="P6" i="9" s="1"/>
  <c r="E6" i="9"/>
  <c r="C6" i="9"/>
  <c r="U4" i="9"/>
  <c r="Z4" i="9" s="1"/>
  <c r="I4" i="9"/>
  <c r="G51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8" i="21"/>
  <c r="P8" i="21"/>
  <c r="U8" i="21" s="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I19" i="17"/>
  <c r="I8" i="2"/>
  <c r="H66" i="15"/>
  <c r="C66" i="15"/>
  <c r="AD73" i="14"/>
  <c r="AC73" i="14"/>
  <c r="AB73" i="14"/>
  <c r="AA73" i="14"/>
  <c r="AE4" i="9" l="1"/>
  <c r="Z5" i="9"/>
  <c r="I51" i="4"/>
  <c r="X6" i="9"/>
  <c r="AC6" i="9" s="1"/>
  <c r="AH6" i="9" s="1"/>
  <c r="AM6" i="9" s="1"/>
  <c r="AR6" i="9" s="1"/>
  <c r="AW6" i="9" s="1"/>
  <c r="BB6" i="9" s="1"/>
  <c r="BG6" i="9" s="1"/>
  <c r="BL6" i="9" s="1"/>
  <c r="BQ6" i="9" s="1"/>
  <c r="E51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1" i="4" s="1"/>
  <c r="AI6" i="9"/>
  <c r="AN6" i="9" s="1"/>
  <c r="AS6" i="9" s="1"/>
  <c r="AX6" i="9" s="1"/>
  <c r="BC6" i="9" s="1"/>
  <c r="BH6" i="9" s="1"/>
  <c r="BM6" i="9" s="1"/>
  <c r="BR6" i="9" s="1"/>
  <c r="F51" i="4" s="1"/>
  <c r="U6" i="9"/>
  <c r="Z6" i="9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AJ4" i="9" l="1"/>
  <c r="AE5" i="9"/>
  <c r="AE6" i="9" s="1"/>
  <c r="J74" i="14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6" i="4"/>
  <c r="F46" i="4"/>
  <c r="J55" i="4"/>
  <c r="F55" i="4"/>
  <c r="E55" i="4"/>
  <c r="J57" i="4"/>
  <c r="F57" i="4"/>
  <c r="E57" i="4"/>
  <c r="D57" i="4"/>
  <c r="J52" i="4"/>
  <c r="J54" i="4"/>
  <c r="I25" i="16"/>
  <c r="AO4" i="9" l="1"/>
  <c r="AJ5" i="9"/>
  <c r="AJ6" i="9" s="1"/>
  <c r="F77" i="14"/>
  <c r="I57" i="4" s="1"/>
  <c r="I54" i="14"/>
  <c r="AT4" i="9" l="1"/>
  <c r="AO5" i="9"/>
  <c r="AO6" i="9" s="1"/>
  <c r="P3" i="1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AY4" i="9" l="1"/>
  <c r="AT5" i="9"/>
  <c r="AT6" i="9" s="1"/>
  <c r="I43" i="15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8" i="9"/>
  <c r="I18" i="9" s="1"/>
  <c r="E18" i="9"/>
  <c r="C18" i="9"/>
  <c r="BR17" i="9"/>
  <c r="BQ17" i="9"/>
  <c r="BP17" i="9"/>
  <c r="BO17" i="9"/>
  <c r="BM17" i="9"/>
  <c r="BL17" i="9"/>
  <c r="BK17" i="9"/>
  <c r="BJ17" i="9"/>
  <c r="BH17" i="9"/>
  <c r="BG17" i="9"/>
  <c r="BF17" i="9"/>
  <c r="BE17" i="9"/>
  <c r="BC17" i="9"/>
  <c r="BB17" i="9"/>
  <c r="BA17" i="9"/>
  <c r="AZ17" i="9"/>
  <c r="AX17" i="9"/>
  <c r="AW17" i="9"/>
  <c r="AV17" i="9"/>
  <c r="AU17" i="9"/>
  <c r="AS17" i="9"/>
  <c r="AR17" i="9"/>
  <c r="AQ17" i="9"/>
  <c r="AP17" i="9"/>
  <c r="AN17" i="9"/>
  <c r="AM17" i="9"/>
  <c r="AL17" i="9"/>
  <c r="AK17" i="9"/>
  <c r="AI17" i="9"/>
  <c r="AH17" i="9"/>
  <c r="AG17" i="9"/>
  <c r="AF17" i="9"/>
  <c r="AD17" i="9"/>
  <c r="AC17" i="9"/>
  <c r="AB17" i="9"/>
  <c r="AA17" i="9"/>
  <c r="Y17" i="9"/>
  <c r="X17" i="9"/>
  <c r="W17" i="9"/>
  <c r="V17" i="9"/>
  <c r="T17" i="9"/>
  <c r="S17" i="9"/>
  <c r="R17" i="9"/>
  <c r="Q17" i="9"/>
  <c r="O18" i="9"/>
  <c r="N18" i="9"/>
  <c r="M18" i="9"/>
  <c r="P16" i="9"/>
  <c r="P17" i="9" s="1"/>
  <c r="I16" i="9"/>
  <c r="G52" i="4" s="1"/>
  <c r="J14" i="9"/>
  <c r="I14" i="9" s="1"/>
  <c r="E14" i="9"/>
  <c r="C14" i="9"/>
  <c r="BR13" i="9"/>
  <c r="BQ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3" i="9"/>
  <c r="N13" i="9"/>
  <c r="M13" i="9"/>
  <c r="I12" i="9"/>
  <c r="F12" i="9"/>
  <c r="F14" i="9" s="1"/>
  <c r="F8" i="2"/>
  <c r="F10" i="2" s="1"/>
  <c r="F13" i="2"/>
  <c r="BD4" i="9" l="1"/>
  <c r="AY5" i="9"/>
  <c r="AY6" i="9" s="1"/>
  <c r="G54" i="4"/>
  <c r="P12" i="9"/>
  <c r="U12" i="9" s="1"/>
  <c r="Z12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6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6" i="4"/>
  <c r="I15" i="11"/>
  <c r="G46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4" i="4" s="1"/>
  <c r="T18" i="9"/>
  <c r="Y18" i="9" s="1"/>
  <c r="AD18" i="9" s="1"/>
  <c r="AI18" i="9" s="1"/>
  <c r="AN18" i="9" s="1"/>
  <c r="AS18" i="9" s="1"/>
  <c r="AX18" i="9" s="1"/>
  <c r="BC18" i="9" s="1"/>
  <c r="BH18" i="9" s="1"/>
  <c r="BM18" i="9" s="1"/>
  <c r="BR18" i="9" s="1"/>
  <c r="F52" i="4" s="1"/>
  <c r="I54" i="4"/>
  <c r="C48" i="22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4" i="4" s="1"/>
  <c r="F18" i="9"/>
  <c r="P18" i="9" s="1"/>
  <c r="I52" i="4"/>
  <c r="C49" i="22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4" i="4" s="1"/>
  <c r="P79" i="14"/>
  <c r="I79" i="14"/>
  <c r="G57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8" i="9"/>
  <c r="X18" i="9" s="1"/>
  <c r="AC18" i="9" s="1"/>
  <c r="AH18" i="9" s="1"/>
  <c r="AM18" i="9" s="1"/>
  <c r="AR18" i="9" s="1"/>
  <c r="AW18" i="9" s="1"/>
  <c r="BB18" i="9" s="1"/>
  <c r="BG18" i="9" s="1"/>
  <c r="BL18" i="9" s="1"/>
  <c r="BQ18" i="9" s="1"/>
  <c r="E52" i="4" s="1"/>
  <c r="R18" i="9"/>
  <c r="W18" i="9" s="1"/>
  <c r="AB18" i="9" s="1"/>
  <c r="AG18" i="9" s="1"/>
  <c r="AL18" i="9" s="1"/>
  <c r="AQ18" i="9" s="1"/>
  <c r="AV18" i="9" s="1"/>
  <c r="BA18" i="9" s="1"/>
  <c r="BF18" i="9" s="1"/>
  <c r="BK18" i="9" s="1"/>
  <c r="BP18" i="9" s="1"/>
  <c r="D52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6" i="4" s="1"/>
  <c r="P13" i="9"/>
  <c r="U13" i="9" s="1"/>
  <c r="U16" i="9"/>
  <c r="BI4" i="9" l="1"/>
  <c r="BD5" i="9"/>
  <c r="BD6" i="9" s="1"/>
  <c r="U15" i="11"/>
  <c r="U14" i="9"/>
  <c r="K54" i="4"/>
  <c r="H54" i="4"/>
  <c r="D48" i="22" s="1"/>
  <c r="E48" i="22" s="1"/>
  <c r="P14" i="9"/>
  <c r="H46" i="4"/>
  <c r="K46" i="4"/>
  <c r="H51" i="4"/>
  <c r="D47" i="22" s="1"/>
  <c r="K51" i="4"/>
  <c r="K52" i="4"/>
  <c r="H52" i="4"/>
  <c r="AE77" i="14"/>
  <c r="AJ77" i="14" s="1"/>
  <c r="U79" i="14"/>
  <c r="Z13" i="11"/>
  <c r="Z14" i="11" s="1"/>
  <c r="Z15" i="11" s="1"/>
  <c r="U17" i="9"/>
  <c r="U18" i="9" s="1"/>
  <c r="Z16" i="9"/>
  <c r="AE12" i="9"/>
  <c r="Z13" i="9"/>
  <c r="Z14" i="9" s="1"/>
  <c r="BN4" i="9" l="1"/>
  <c r="BI5" i="9"/>
  <c r="BI6" i="9" s="1"/>
  <c r="AE79" i="14"/>
  <c r="AJ79" i="14"/>
  <c r="AO77" i="14"/>
  <c r="AE13" i="11"/>
  <c r="AJ13" i="11" s="1"/>
  <c r="AE16" i="9"/>
  <c r="Z17" i="9"/>
  <c r="Z18" i="9" s="1"/>
  <c r="AE13" i="9"/>
  <c r="AE14" i="9" s="1"/>
  <c r="AJ12" i="9"/>
  <c r="BS4" i="9" l="1"/>
  <c r="BN5" i="9"/>
  <c r="BN6" i="9" s="1"/>
  <c r="AE14" i="11"/>
  <c r="AE15" i="11" s="1"/>
  <c r="AT77" i="14"/>
  <c r="AO79" i="14"/>
  <c r="AO13" i="11"/>
  <c r="AJ14" i="11"/>
  <c r="AJ15" i="11" s="1"/>
  <c r="AJ16" i="9"/>
  <c r="AE17" i="9"/>
  <c r="AE18" i="9" s="1"/>
  <c r="AO12" i="9"/>
  <c r="AJ13" i="9"/>
  <c r="AJ14" i="9" s="1"/>
  <c r="BS5" i="9" l="1"/>
  <c r="G4" i="9"/>
  <c r="C51" i="4" s="1"/>
  <c r="AY77" i="14"/>
  <c r="AT79" i="14"/>
  <c r="AO14" i="11"/>
  <c r="AO15" i="11" s="1"/>
  <c r="AT13" i="11"/>
  <c r="AO16" i="9"/>
  <c r="AJ17" i="9"/>
  <c r="AJ18" i="9" s="1"/>
  <c r="AT12" i="9"/>
  <c r="AO13" i="9"/>
  <c r="AO14" i="9" s="1"/>
  <c r="G6" i="9" l="1"/>
  <c r="BS6" i="9"/>
  <c r="AY79" i="14"/>
  <c r="BD77" i="14"/>
  <c r="AY13" i="11"/>
  <c r="AT14" i="11"/>
  <c r="AT15" i="11" s="1"/>
  <c r="AT16" i="9"/>
  <c r="AO17" i="9"/>
  <c r="AO18" i="9" s="1"/>
  <c r="AT13" i="9"/>
  <c r="AT14" i="9" s="1"/>
  <c r="AY12" i="9"/>
  <c r="BD79" i="14" l="1"/>
  <c r="BI77" i="14"/>
  <c r="BD13" i="11"/>
  <c r="AY14" i="11"/>
  <c r="AY15" i="11" s="1"/>
  <c r="AY16" i="9"/>
  <c r="AT17" i="9"/>
  <c r="AT18" i="9" s="1"/>
  <c r="AY13" i="9"/>
  <c r="AY14" i="9" s="1"/>
  <c r="BD12" i="9"/>
  <c r="BN77" i="14" l="1"/>
  <c r="BI79" i="14"/>
  <c r="BD14" i="11"/>
  <c r="BD15" i="11" s="1"/>
  <c r="BI13" i="11"/>
  <c r="BD16" i="9"/>
  <c r="AY17" i="9"/>
  <c r="AY18" i="9" s="1"/>
  <c r="BI12" i="9"/>
  <c r="BD13" i="9"/>
  <c r="BD14" i="9" s="1"/>
  <c r="BS77" i="14" l="1"/>
  <c r="BN79" i="14"/>
  <c r="BI14" i="11"/>
  <c r="BI15" i="11" s="1"/>
  <c r="BN13" i="11"/>
  <c r="BD17" i="9"/>
  <c r="BD18" i="9" s="1"/>
  <c r="BI16" i="9"/>
  <c r="BI13" i="9"/>
  <c r="BI14" i="9" s="1"/>
  <c r="BN12" i="9"/>
  <c r="BS79" i="14" l="1"/>
  <c r="G79" i="14"/>
  <c r="G77" i="14"/>
  <c r="C57" i="4" s="1"/>
  <c r="BS13" i="11"/>
  <c r="BN14" i="11"/>
  <c r="BN15" i="11" s="1"/>
  <c r="BI17" i="9"/>
  <c r="BI18" i="9" s="1"/>
  <c r="BN16" i="9"/>
  <c r="BN13" i="9"/>
  <c r="BN14" i="9" s="1"/>
  <c r="BS12" i="9"/>
  <c r="BS14" i="11" l="1"/>
  <c r="G13" i="11"/>
  <c r="C46" i="4" s="1"/>
  <c r="BS16" i="9"/>
  <c r="BN17" i="9"/>
  <c r="BN18" i="9" s="1"/>
  <c r="BS13" i="9"/>
  <c r="G12" i="9"/>
  <c r="C54" i="4" s="1"/>
  <c r="BS15" i="11" l="1"/>
  <c r="G15" i="11"/>
  <c r="BS17" i="9"/>
  <c r="G16" i="9"/>
  <c r="C52" i="4" s="1"/>
  <c r="BS14" i="9"/>
  <c r="G14" i="9"/>
  <c r="G18" i="9" l="1"/>
  <c r="BS18" i="9"/>
  <c r="J50" i="4" l="1"/>
  <c r="J22" i="15"/>
  <c r="J47" i="4" l="1"/>
  <c r="F50" i="4"/>
  <c r="D50" i="4"/>
  <c r="E50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50" i="4" s="1"/>
  <c r="H18" i="15"/>
  <c r="I18" i="15" s="1"/>
  <c r="BB18" i="15" l="1"/>
  <c r="BG18" i="15" s="1"/>
  <c r="BL18" i="15" s="1"/>
  <c r="BQ18" i="15" s="1"/>
  <c r="E47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7" i="4" s="1"/>
  <c r="H50" i="4"/>
  <c r="D57" i="22" s="1"/>
  <c r="K50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7" i="4" s="1"/>
  <c r="K47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5" i="19" l="1"/>
  <c r="P7" i="14" l="1"/>
  <c r="U7" i="14" s="1"/>
  <c r="Z7" i="14" s="1"/>
  <c r="AE7" i="14" s="1"/>
  <c r="AJ7" i="14" s="1"/>
  <c r="AO7" i="14" s="1"/>
  <c r="AT7" i="14" s="1"/>
  <c r="AY7" i="14" s="1"/>
  <c r="C23" i="8" l="1"/>
  <c r="I19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19" i="19" l="1"/>
  <c r="U19" i="19" s="1"/>
  <c r="Z19" i="19" s="1"/>
  <c r="AE19" i="19" s="1"/>
  <c r="AJ19" i="19" s="1"/>
  <c r="AO19" i="19" s="1"/>
  <c r="AT19" i="19" s="1"/>
  <c r="AY19" i="19" s="1"/>
  <c r="BD19" i="19" s="1"/>
  <c r="BI19" i="19" s="1"/>
  <c r="BN19" i="19" s="1"/>
  <c r="BS19" i="19" s="1"/>
  <c r="G19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34" i="2"/>
  <c r="I7" i="11" l="1"/>
  <c r="I4" i="7"/>
  <c r="K57" i="4" l="1"/>
  <c r="AO39" i="16" l="1"/>
  <c r="AT39" i="16" s="1"/>
  <c r="AY39" i="16" s="1"/>
  <c r="BD39" i="16" s="1"/>
  <c r="BI39" i="16" s="1"/>
  <c r="BN39" i="16" s="1"/>
  <c r="BS39" i="16" s="1"/>
  <c r="G39" i="16" s="1"/>
  <c r="H36" i="2" l="1"/>
  <c r="BO35" i="2" l="1"/>
  <c r="BJ35" i="2"/>
  <c r="BE35" i="2"/>
  <c r="AZ35" i="2"/>
  <c r="AU35" i="2"/>
  <c r="AP35" i="2"/>
  <c r="AK35" i="2"/>
  <c r="AF35" i="2"/>
  <c r="AA35" i="2"/>
  <c r="V35" i="2"/>
  <c r="Q35" i="2"/>
  <c r="BP35" i="2"/>
  <c r="BQ35" i="2"/>
  <c r="BR35" i="2"/>
  <c r="BK35" i="2"/>
  <c r="BL35" i="2"/>
  <c r="BM35" i="2"/>
  <c r="BF35" i="2"/>
  <c r="BG35" i="2"/>
  <c r="BH35" i="2"/>
  <c r="BA35" i="2"/>
  <c r="BB35" i="2"/>
  <c r="BC35" i="2"/>
  <c r="AV35" i="2"/>
  <c r="AW35" i="2"/>
  <c r="AX35" i="2"/>
  <c r="AQ35" i="2"/>
  <c r="AR35" i="2"/>
  <c r="AS35" i="2"/>
  <c r="AL35" i="2"/>
  <c r="AM35" i="2"/>
  <c r="AN35" i="2"/>
  <c r="AG35" i="2"/>
  <c r="AH35" i="2"/>
  <c r="AI35" i="2"/>
  <c r="AC35" i="2"/>
  <c r="AD35" i="2"/>
  <c r="AB35" i="2"/>
  <c r="W35" i="2"/>
  <c r="X35" i="2"/>
  <c r="Y35" i="2"/>
  <c r="S35" i="2"/>
  <c r="T35" i="2"/>
  <c r="R35" i="2"/>
  <c r="N35" i="2"/>
  <c r="O35" i="2"/>
  <c r="M35" i="2"/>
  <c r="P34" i="2"/>
  <c r="U34" i="2" s="1"/>
  <c r="Z34" i="2" s="1"/>
  <c r="AE34" i="2" s="1"/>
  <c r="AJ34" i="2" s="1"/>
  <c r="AO34" i="2" s="1"/>
  <c r="AT34" i="2" s="1"/>
  <c r="AY34" i="2" s="1"/>
  <c r="BD34" i="2" s="1"/>
  <c r="BI34" i="2" s="1"/>
  <c r="BN34" i="2" s="1"/>
  <c r="BS34" i="2" s="1"/>
  <c r="G34" i="2" s="1"/>
  <c r="C36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6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5" i="4" s="1"/>
  <c r="BI27" i="17" l="1"/>
  <c r="BN27" i="17" l="1"/>
  <c r="K55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5" i="4" s="1"/>
  <c r="H55" i="4" s="1"/>
  <c r="I16" i="15"/>
  <c r="G47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1" i="19"/>
  <c r="R21" i="19"/>
  <c r="S21" i="19"/>
  <c r="T21" i="19"/>
  <c r="V21" i="19"/>
  <c r="W21" i="19"/>
  <c r="X21" i="19"/>
  <c r="Y21" i="19"/>
  <c r="AA21" i="19"/>
  <c r="AB21" i="19"/>
  <c r="AC21" i="19"/>
  <c r="AD21" i="19"/>
  <c r="AF21" i="19"/>
  <c r="AG21" i="19"/>
  <c r="AH21" i="19"/>
  <c r="AI21" i="19"/>
  <c r="AK21" i="19"/>
  <c r="AL21" i="19"/>
  <c r="AM21" i="19"/>
  <c r="AN21" i="19"/>
  <c r="AP21" i="19"/>
  <c r="AQ21" i="19"/>
  <c r="AR21" i="19"/>
  <c r="AS21" i="19"/>
  <c r="AU21" i="19"/>
  <c r="AV21" i="19"/>
  <c r="AW21" i="19"/>
  <c r="AX21" i="19"/>
  <c r="AZ21" i="19"/>
  <c r="BA21" i="19"/>
  <c r="BB21" i="19"/>
  <c r="BC21" i="19"/>
  <c r="BE21" i="19"/>
  <c r="BF21" i="19"/>
  <c r="BG21" i="19"/>
  <c r="BH21" i="19"/>
  <c r="BJ21" i="19"/>
  <c r="BK21" i="19"/>
  <c r="BL21" i="19"/>
  <c r="BM21" i="19"/>
  <c r="BO21" i="19"/>
  <c r="BP21" i="19"/>
  <c r="BQ21" i="19"/>
  <c r="BR21" i="19"/>
  <c r="P11" i="19"/>
  <c r="P13" i="19"/>
  <c r="P14" i="19"/>
  <c r="P15" i="19"/>
  <c r="P16" i="19"/>
  <c r="P18" i="19"/>
  <c r="P20" i="19"/>
  <c r="U20" i="19" s="1"/>
  <c r="H22" i="19"/>
  <c r="U10" i="19"/>
  <c r="I11" i="19"/>
  <c r="I13" i="19"/>
  <c r="I14" i="19"/>
  <c r="I16" i="19"/>
  <c r="I18" i="19"/>
  <c r="I20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I15" i="20" s="1"/>
  <c r="Q29" i="21"/>
  <c r="Q30" i="21" s="1"/>
  <c r="R29" i="21"/>
  <c r="S29" i="21"/>
  <c r="T29" i="21"/>
  <c r="V29" i="21"/>
  <c r="V30" i="21" s="1"/>
  <c r="W29" i="21"/>
  <c r="X29" i="21"/>
  <c r="Y29" i="21"/>
  <c r="AA29" i="21"/>
  <c r="AA30" i="21" s="1"/>
  <c r="AB29" i="21"/>
  <c r="AC29" i="21"/>
  <c r="AD29" i="21"/>
  <c r="AF29" i="21"/>
  <c r="AG29" i="21"/>
  <c r="AH29" i="21"/>
  <c r="AI29" i="21"/>
  <c r="AK29" i="21"/>
  <c r="AL29" i="21"/>
  <c r="AM29" i="21"/>
  <c r="AN29" i="21"/>
  <c r="AP29" i="21"/>
  <c r="AQ29" i="21"/>
  <c r="AR29" i="21"/>
  <c r="AS29" i="21"/>
  <c r="AU29" i="21"/>
  <c r="AV29" i="21"/>
  <c r="AW29" i="21"/>
  <c r="AX29" i="21"/>
  <c r="AZ29" i="21"/>
  <c r="BA29" i="21"/>
  <c r="BB29" i="21"/>
  <c r="BC29" i="21"/>
  <c r="BE29" i="21"/>
  <c r="BF29" i="21"/>
  <c r="BG29" i="21"/>
  <c r="BH29" i="21"/>
  <c r="BJ29" i="21"/>
  <c r="BK29" i="21"/>
  <c r="BL29" i="21"/>
  <c r="BM29" i="21"/>
  <c r="BO29" i="21"/>
  <c r="BP29" i="21"/>
  <c r="BQ29" i="21"/>
  <c r="BR29" i="21"/>
  <c r="P21" i="21"/>
  <c r="P22" i="21"/>
  <c r="P23" i="21"/>
  <c r="P24" i="21"/>
  <c r="P25" i="21"/>
  <c r="P26" i="21"/>
  <c r="P27" i="21"/>
  <c r="P20" i="21"/>
  <c r="H30" i="21"/>
  <c r="I21" i="21"/>
  <c r="I22" i="21"/>
  <c r="I23" i="21"/>
  <c r="I24" i="21"/>
  <c r="I25" i="21"/>
  <c r="I26" i="21"/>
  <c r="I27" i="21"/>
  <c r="P16" i="21"/>
  <c r="H18" i="21"/>
  <c r="I16" i="21"/>
  <c r="BO12" i="21"/>
  <c r="BP12" i="21"/>
  <c r="BQ12" i="21"/>
  <c r="BR12" i="21"/>
  <c r="Q12" i="21"/>
  <c r="R12" i="21"/>
  <c r="S12" i="21"/>
  <c r="T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4" i="21"/>
  <c r="P5" i="21"/>
  <c r="P7" i="21"/>
  <c r="P9" i="21"/>
  <c r="P10" i="21"/>
  <c r="P11" i="21"/>
  <c r="I4" i="21"/>
  <c r="I5" i="21"/>
  <c r="I7" i="21"/>
  <c r="I9" i="21"/>
  <c r="I10" i="21"/>
  <c r="I11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G29" i="4"/>
  <c r="BS27" i="17"/>
  <c r="G27" i="17" s="1"/>
  <c r="P60" i="14"/>
  <c r="Z3" i="20"/>
  <c r="I8" i="19"/>
  <c r="G11" i="4" s="1"/>
  <c r="P38" i="15"/>
  <c r="I11" i="18"/>
  <c r="G22" i="4" s="1"/>
  <c r="I18" i="18"/>
  <c r="G12" i="4" s="1"/>
  <c r="P7" i="19"/>
  <c r="I22" i="19"/>
  <c r="G27" i="4" s="1"/>
  <c r="P10" i="18"/>
  <c r="P17" i="18"/>
  <c r="I30" i="21"/>
  <c r="G20" i="4" s="1"/>
  <c r="P29" i="21"/>
  <c r="I13" i="21"/>
  <c r="G28" i="4" s="1"/>
  <c r="P12" i="21"/>
  <c r="U20" i="21"/>
  <c r="I18" i="21"/>
  <c r="G49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1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7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I16" i="14"/>
  <c r="G45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20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3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6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6" i="17"/>
  <c r="P3" i="17"/>
  <c r="P29" i="2"/>
  <c r="P17" i="2"/>
  <c r="U17" i="2" s="1"/>
  <c r="P13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31" i="2"/>
  <c r="U31" i="2" s="1"/>
  <c r="Z31" i="2" s="1"/>
  <c r="AE31" i="2" s="1"/>
  <c r="AJ31" i="2" s="1"/>
  <c r="P33" i="2"/>
  <c r="U33" i="2" s="1"/>
  <c r="Z33" i="2" s="1"/>
  <c r="AE33" i="2" s="1"/>
  <c r="AJ33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I30" i="2"/>
  <c r="I31" i="2"/>
  <c r="I33" i="2"/>
  <c r="I29" i="2"/>
  <c r="AJ53" i="15" l="1"/>
  <c r="AO53" i="15" s="1"/>
  <c r="AT53" i="15" s="1"/>
  <c r="AY53" i="15" s="1"/>
  <c r="BD53" i="15" s="1"/>
  <c r="BI53" i="15" s="1"/>
  <c r="BN53" i="15" s="1"/>
  <c r="I36" i="2"/>
  <c r="U29" i="2"/>
  <c r="U35" i="2" s="1"/>
  <c r="P35" i="2"/>
  <c r="P7" i="6"/>
  <c r="U3" i="6"/>
  <c r="Z3" i="6" s="1"/>
  <c r="AE3" i="6" s="1"/>
  <c r="P17" i="12"/>
  <c r="I18" i="12"/>
  <c r="G32" i="4" s="1"/>
  <c r="I23" i="8"/>
  <c r="G18" i="4" s="1"/>
  <c r="P22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20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7" i="2"/>
  <c r="U26" i="2"/>
  <c r="P26" i="2"/>
  <c r="Z29" i="2" l="1"/>
  <c r="Z35" i="2" s="1"/>
  <c r="AE3" i="12"/>
  <c r="AO3" i="20"/>
  <c r="Z3" i="8"/>
  <c r="AJ20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7" i="2"/>
  <c r="Z26" i="2"/>
  <c r="AE29" i="2" l="1"/>
  <c r="AE35" i="2" s="1"/>
  <c r="AJ3" i="12"/>
  <c r="AT3" i="20"/>
  <c r="AE3" i="8"/>
  <c r="AO20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7" i="2"/>
  <c r="AE26" i="2"/>
  <c r="AJ29" i="2" l="1"/>
  <c r="AJ35" i="2" s="1"/>
  <c r="AO3" i="12"/>
  <c r="AY3" i="20"/>
  <c r="AJ3" i="8"/>
  <c r="AT20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17" i="2"/>
  <c r="AJ26" i="2"/>
  <c r="AO29" i="2" l="1"/>
  <c r="AT29" i="2" s="1"/>
  <c r="BD3" i="20"/>
  <c r="AO3" i="8"/>
  <c r="AT3" i="12"/>
  <c r="BD3" i="21"/>
  <c r="AY20" i="21"/>
  <c r="AT3" i="13"/>
  <c r="AY3" i="18"/>
  <c r="AT3" i="5"/>
  <c r="AO3" i="9"/>
  <c r="BI37" i="14"/>
  <c r="BD76" i="14"/>
  <c r="AY3" i="14"/>
  <c r="BI63" i="14"/>
  <c r="BD53" i="14"/>
  <c r="AY24" i="14"/>
  <c r="BS68" i="15"/>
  <c r="AT17" i="2"/>
  <c r="AY3" i="12" l="1"/>
  <c r="BI3" i="20"/>
  <c r="AT3" i="8"/>
  <c r="BD20" i="21"/>
  <c r="BI3" i="21"/>
  <c r="AY3" i="13"/>
  <c r="BD3" i="18"/>
  <c r="AY3" i="5"/>
  <c r="AT3" i="9"/>
  <c r="BN63" i="14"/>
  <c r="BI76" i="14"/>
  <c r="BD3" i="14"/>
  <c r="BD24" i="14"/>
  <c r="BI53" i="14"/>
  <c r="BN37" i="14"/>
  <c r="AY29" i="2"/>
  <c r="AY17" i="2"/>
  <c r="AY3" i="8" l="1"/>
  <c r="BN3" i="20"/>
  <c r="BD3" i="12"/>
  <c r="BN3" i="21"/>
  <c r="BI20" i="21"/>
  <c r="BD3" i="13"/>
  <c r="BI3" i="18"/>
  <c r="BD3" i="5"/>
  <c r="AY3" i="9"/>
  <c r="BS37" i="14"/>
  <c r="BN76" i="14"/>
  <c r="BI3" i="14"/>
  <c r="BI24" i="14"/>
  <c r="BN53" i="14"/>
  <c r="BS63" i="14"/>
  <c r="BD29" i="2"/>
  <c r="BD17" i="2"/>
  <c r="BS3" i="20" l="1"/>
  <c r="BI3" i="12"/>
  <c r="BN20" i="21"/>
  <c r="BS3" i="21"/>
  <c r="BI3" i="13"/>
  <c r="BN3" i="18"/>
  <c r="BI3" i="5"/>
  <c r="BD3" i="9"/>
  <c r="BS76" i="14"/>
  <c r="BN24" i="14"/>
  <c r="BN3" i="14"/>
  <c r="BS53" i="14"/>
  <c r="BI3" i="11"/>
  <c r="BI29" i="2"/>
  <c r="BI17" i="2"/>
  <c r="BI3" i="8" l="1"/>
  <c r="BN3" i="12"/>
  <c r="BS20" i="21"/>
  <c r="BN3" i="13"/>
  <c r="BS3" i="18"/>
  <c r="BN3" i="5"/>
  <c r="BI3" i="9"/>
  <c r="BS3" i="14"/>
  <c r="BS24" i="14"/>
  <c r="BN3" i="11"/>
  <c r="BN29" i="2"/>
  <c r="BN17" i="2"/>
  <c r="BS3" i="12" l="1"/>
  <c r="BN3" i="8"/>
  <c r="BS3" i="13"/>
  <c r="BS3" i="5"/>
  <c r="BN3" i="9"/>
  <c r="BS3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H27" i="2"/>
  <c r="I13" i="2"/>
  <c r="G48" i="4" s="1"/>
  <c r="G43" i="4" l="1"/>
  <c r="P8" i="2"/>
  <c r="I27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BD20" i="16"/>
  <c r="AT16" i="17"/>
  <c r="U21" i="14"/>
  <c r="U22" i="14" s="1"/>
  <c r="Z20" i="14"/>
  <c r="AY31" i="16" l="1"/>
  <c r="BI20" i="16"/>
  <c r="AY16" i="17"/>
  <c r="D49" i="22"/>
  <c r="Z21" i="14"/>
  <c r="Z22" i="14" s="1"/>
  <c r="AE20" i="1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AO12" i="20" l="1"/>
  <c r="AJ14" i="20"/>
  <c r="T22" i="1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T12" i="20" l="1"/>
  <c r="AY58" i="14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8" i="12"/>
  <c r="BI58" i="14" l="1"/>
  <c r="BS20" i="14"/>
  <c r="BN21" i="14"/>
  <c r="BN22" i="14" s="1"/>
  <c r="AY12" i="20"/>
  <c r="BD12" i="20" l="1"/>
  <c r="BN58" i="14"/>
  <c r="BS21" i="14"/>
  <c r="G20" i="14"/>
  <c r="BI12" i="20" l="1"/>
  <c r="BS58" i="14"/>
  <c r="G58" i="14" s="1"/>
  <c r="G22" i="14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7" i="12"/>
  <c r="Q9" i="12"/>
  <c r="Q10" i="11"/>
  <c r="Q22" i="8"/>
  <c r="Q5" i="7"/>
  <c r="Q24" i="5"/>
  <c r="Q15" i="5"/>
  <c r="Q26" i="2"/>
  <c r="BN12" i="20" l="1"/>
  <c r="B55" i="22"/>
  <c r="BS12" i="20" l="1"/>
  <c r="Q7" i="13"/>
  <c r="G12" i="20" l="1"/>
  <c r="U16" i="19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1" i="19" l="1"/>
  <c r="O21" i="19"/>
  <c r="M21" i="19"/>
  <c r="N7" i="19"/>
  <c r="O7" i="19"/>
  <c r="M7" i="19"/>
  <c r="N29" i="21"/>
  <c r="N30" i="21" s="1"/>
  <c r="O29" i="21"/>
  <c r="O30" i="21" s="1"/>
  <c r="M29" i="21"/>
  <c r="M30" i="21" s="1"/>
  <c r="N12" i="21"/>
  <c r="O12" i="21"/>
  <c r="M12" i="21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6" i="2"/>
  <c r="BQ26" i="2"/>
  <c r="BR26" i="2"/>
  <c r="BO26" i="2"/>
  <c r="BK26" i="2"/>
  <c r="BL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5" i="2" l="1"/>
  <c r="C22" i="19" l="1"/>
  <c r="U70" i="14" l="1"/>
  <c r="Z70" i="14" s="1"/>
  <c r="AE70" i="14" s="1"/>
  <c r="AJ70" i="14" l="1"/>
  <c r="AO70" i="14" l="1"/>
  <c r="E22" i="19"/>
  <c r="Z20" i="19"/>
  <c r="AE20" i="19" s="1"/>
  <c r="AJ20" i="19" s="1"/>
  <c r="AO20" i="19" s="1"/>
  <c r="AT20" i="19" s="1"/>
  <c r="AY20" i="19" s="1"/>
  <c r="BD20" i="19" s="1"/>
  <c r="BI20" i="19" s="1"/>
  <c r="BN20" i="19" l="1"/>
  <c r="BS20" i="19" s="1"/>
  <c r="G20" i="19" s="1"/>
  <c r="AT70" i="14"/>
  <c r="BR17" i="21"/>
  <c r="BQ17" i="21"/>
  <c r="BP17" i="21"/>
  <c r="BO17" i="21"/>
  <c r="AY70" i="14" l="1"/>
  <c r="BR17" i="14"/>
  <c r="BQ17" i="14"/>
  <c r="BP17" i="14"/>
  <c r="BO17" i="14"/>
  <c r="BR5" i="10"/>
  <c r="BQ5" i="10"/>
  <c r="BP5" i="10"/>
  <c r="BO5" i="10"/>
  <c r="BR14" i="2"/>
  <c r="BQ14" i="2"/>
  <c r="BP14" i="2"/>
  <c r="BO14" i="2"/>
  <c r="BD70" i="14" l="1"/>
  <c r="J18" i="14"/>
  <c r="J45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5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5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5" i="4" s="1"/>
  <c r="I45" i="4"/>
  <c r="C47" i="22" s="1"/>
  <c r="BS70" i="14" l="1"/>
  <c r="G70" i="14" s="1"/>
  <c r="K45" i="4"/>
  <c r="H45" i="4"/>
  <c r="E47" i="22" s="1"/>
  <c r="C35" i="14" l="1"/>
  <c r="A17" i="4" s="1"/>
  <c r="O14" i="2" l="1"/>
  <c r="Y14" i="2"/>
  <c r="AD14" i="2"/>
  <c r="AI14" i="2"/>
  <c r="AN14" i="2"/>
  <c r="AS14" i="2"/>
  <c r="AX14" i="2"/>
  <c r="BC14" i="2"/>
  <c r="BH14" i="2"/>
  <c r="BM14" i="2"/>
  <c r="N14" i="2"/>
  <c r="S14" i="2"/>
  <c r="X14" i="2"/>
  <c r="AC14" i="2"/>
  <c r="AH14" i="2"/>
  <c r="AM14" i="2"/>
  <c r="AR14" i="2"/>
  <c r="AW14" i="2"/>
  <c r="BB14" i="2"/>
  <c r="BG14" i="2"/>
  <c r="BL14" i="2"/>
  <c r="M14" i="2"/>
  <c r="R14" i="2"/>
  <c r="W14" i="2"/>
  <c r="AB14" i="2"/>
  <c r="AG14" i="2"/>
  <c r="AL14" i="2"/>
  <c r="AQ14" i="2"/>
  <c r="AV14" i="2"/>
  <c r="BA14" i="2"/>
  <c r="BF14" i="2"/>
  <c r="BK14" i="2"/>
  <c r="U13" i="2"/>
  <c r="Z13" i="2" s="1"/>
  <c r="BJ14" i="2"/>
  <c r="BE14" i="2"/>
  <c r="AZ14" i="2"/>
  <c r="AU14" i="2"/>
  <c r="AP14" i="2"/>
  <c r="AK14" i="2"/>
  <c r="AF14" i="2"/>
  <c r="AA14" i="2"/>
  <c r="V14" i="2"/>
  <c r="Q14" i="2"/>
  <c r="F15" i="2"/>
  <c r="E15" i="2"/>
  <c r="J13" i="4"/>
  <c r="J27" i="2"/>
  <c r="J37" i="4" s="1"/>
  <c r="J10" i="2"/>
  <c r="T36" i="2"/>
  <c r="Y36" i="2" s="1"/>
  <c r="S36" i="2"/>
  <c r="AO33" i="2"/>
  <c r="AT33" i="2" s="1"/>
  <c r="AY33" i="2" s="1"/>
  <c r="BD33" i="2" s="1"/>
  <c r="BI33" i="2" s="1"/>
  <c r="BN33" i="2" s="1"/>
  <c r="BS33" i="2" s="1"/>
  <c r="G33" i="2" s="1"/>
  <c r="AO31" i="2"/>
  <c r="AT31" i="2" s="1"/>
  <c r="AY31" i="2" s="1"/>
  <c r="BD31" i="2" s="1"/>
  <c r="BI31" i="2" s="1"/>
  <c r="BN31" i="2" s="1"/>
  <c r="BS31" i="2" s="1"/>
  <c r="G31" i="2" s="1"/>
  <c r="A13" i="4"/>
  <c r="N26" i="2"/>
  <c r="M26" i="2"/>
  <c r="O26" i="2"/>
  <c r="AO25" i="2"/>
  <c r="AT25" i="2" s="1"/>
  <c r="AY25" i="2" s="1"/>
  <c r="BD25" i="2" s="1"/>
  <c r="BI25" i="2" s="1"/>
  <c r="BN25" i="2" s="1"/>
  <c r="BS25" i="2" s="1"/>
  <c r="G25" i="2" s="1"/>
  <c r="AO24" i="2"/>
  <c r="AT24" i="2" s="1"/>
  <c r="AY24" i="2" s="1"/>
  <c r="BD24" i="2" s="1"/>
  <c r="BI24" i="2" s="1"/>
  <c r="BN24" i="2" s="1"/>
  <c r="BS24" i="2" s="1"/>
  <c r="G24" i="2" s="1"/>
  <c r="AO23" i="2"/>
  <c r="AT23" i="2" s="1"/>
  <c r="AY23" i="2" s="1"/>
  <c r="BD23" i="2" s="1"/>
  <c r="BI23" i="2" s="1"/>
  <c r="BN23" i="2" s="1"/>
  <c r="BS23" i="2" s="1"/>
  <c r="G23" i="2" s="1"/>
  <c r="AO22" i="2"/>
  <c r="AT22" i="2" s="1"/>
  <c r="AY22" i="2" s="1"/>
  <c r="BD22" i="2" s="1"/>
  <c r="BI22" i="2" s="1"/>
  <c r="BN22" i="2" s="1"/>
  <c r="BS22" i="2" s="1"/>
  <c r="G22" i="2" s="1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E27" i="2"/>
  <c r="C27" i="2"/>
  <c r="A37" i="4" s="1"/>
  <c r="A12" i="22" s="1"/>
  <c r="P12" i="2"/>
  <c r="U12" i="2" s="1"/>
  <c r="Z12" i="2" s="1"/>
  <c r="AE12" i="2" s="1"/>
  <c r="AJ12" i="2" s="1"/>
  <c r="AO12" i="2" s="1"/>
  <c r="AT12" i="2" s="1"/>
  <c r="AY12" i="2" s="1"/>
  <c r="BD12" i="2" s="1"/>
  <c r="BI12" i="2" s="1"/>
  <c r="BN12" i="2" s="1"/>
  <c r="BS12" i="2" s="1"/>
  <c r="BH9" i="2"/>
  <c r="BG9" i="2"/>
  <c r="BE9" i="2"/>
  <c r="BE10" i="2" s="1"/>
  <c r="BC9" i="2"/>
  <c r="Z3" i="2"/>
  <c r="E10" i="2"/>
  <c r="C10" i="2"/>
  <c r="U8" i="2"/>
  <c r="Z8" i="2" s="1"/>
  <c r="AE8" i="2" s="1"/>
  <c r="AJ8" i="2" s="1"/>
  <c r="AO8" i="2" s="1"/>
  <c r="AT8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3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5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9" i="4"/>
  <c r="H59" i="4"/>
  <c r="C59" i="4" s="1"/>
  <c r="B46" i="22"/>
  <c r="B53" i="4"/>
  <c r="B45" i="22" s="1"/>
  <c r="B48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49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8" i="19"/>
  <c r="A11" i="4" s="1"/>
  <c r="C13" i="21"/>
  <c r="A28" i="4" s="1"/>
  <c r="A24" i="22" s="1"/>
  <c r="C30" i="21"/>
  <c r="A20" i="4" s="1"/>
  <c r="A29" i="4"/>
  <c r="A27" i="4"/>
  <c r="F16" i="21"/>
  <c r="F18" i="21" s="1"/>
  <c r="I49" i="4" s="1"/>
  <c r="U16" i="21"/>
  <c r="Z16" i="21" s="1"/>
  <c r="J22" i="19"/>
  <c r="J27" i="4" s="1"/>
  <c r="T15" i="20"/>
  <c r="Y15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30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G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9" i="4"/>
  <c r="J13" i="21"/>
  <c r="J28" i="4" s="1"/>
  <c r="U21" i="21"/>
  <c r="Z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G27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BS14" i="19" s="1"/>
  <c r="G14" i="19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8" i="19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7" i="21"/>
  <c r="BE17" i="21"/>
  <c r="AZ17" i="21"/>
  <c r="AU17" i="21"/>
  <c r="AP17" i="21"/>
  <c r="AK17" i="21"/>
  <c r="AF17" i="21"/>
  <c r="AA17" i="21"/>
  <c r="V17" i="21"/>
  <c r="E18" i="21"/>
  <c r="C18" i="21"/>
  <c r="E30" i="21"/>
  <c r="AY8" i="2" l="1"/>
  <c r="AT9" i="2"/>
  <c r="AT7" i="20"/>
  <c r="AO14" i="20"/>
  <c r="U22" i="15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50" i="4"/>
  <c r="C57" i="22" s="1"/>
  <c r="E57" i="22" s="1"/>
  <c r="P22" i="15"/>
  <c r="I47" i="4"/>
  <c r="C56" i="22" s="1"/>
  <c r="F18" i="15"/>
  <c r="P18" i="15" s="1"/>
  <c r="I56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6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3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T10" i="2"/>
  <c r="Y10" i="2" s="1"/>
  <c r="AD10" i="2" s="1"/>
  <c r="AI10" i="2" s="1"/>
  <c r="AN10" i="2" s="1"/>
  <c r="AS10" i="2" s="1"/>
  <c r="AX10" i="2" s="1"/>
  <c r="BC10" i="2" s="1"/>
  <c r="J43" i="4"/>
  <c r="I10" i="2"/>
  <c r="J48" i="4"/>
  <c r="I15" i="2"/>
  <c r="U12" i="21"/>
  <c r="Z14" i="18"/>
  <c r="U17" i="18"/>
  <c r="Z4" i="18"/>
  <c r="AE4" i="18" s="1"/>
  <c r="U15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10" i="2"/>
  <c r="W10" i="2" s="1"/>
  <c r="AB10" i="2" s="1"/>
  <c r="AG10" i="2" s="1"/>
  <c r="AL10" i="2" s="1"/>
  <c r="AQ10" i="2" s="1"/>
  <c r="AV10" i="2" s="1"/>
  <c r="BA10" i="2" s="1"/>
  <c r="U18" i="11"/>
  <c r="P22" i="11"/>
  <c r="Z4" i="20"/>
  <c r="E29" i="16"/>
  <c r="AY5" i="20"/>
  <c r="BD5" i="20" s="1"/>
  <c r="BI5" i="20" s="1"/>
  <c r="BN5" i="20" s="1"/>
  <c r="BS5" i="20" s="1"/>
  <c r="G5" i="20" s="1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3" i="4" s="1"/>
  <c r="I27" i="4"/>
  <c r="U42" i="15"/>
  <c r="U34" i="14"/>
  <c r="S10" i="2"/>
  <c r="X10" i="2" s="1"/>
  <c r="AC10" i="2" s="1"/>
  <c r="AH10" i="2" s="1"/>
  <c r="AM10" i="2" s="1"/>
  <c r="AR10" i="2" s="1"/>
  <c r="AW10" i="2" s="1"/>
  <c r="BB10" i="2" s="1"/>
  <c r="U4" i="12"/>
  <c r="U9" i="12" s="1"/>
  <c r="AM6" i="10"/>
  <c r="AR6" i="10" s="1"/>
  <c r="AW6" i="10" s="1"/>
  <c r="BB6" i="10" s="1"/>
  <c r="BG6" i="10" s="1"/>
  <c r="BL6" i="10" s="1"/>
  <c r="BQ6" i="10" s="1"/>
  <c r="E53" i="4" s="1"/>
  <c r="AD6" i="7"/>
  <c r="AI6" i="7" s="1"/>
  <c r="AN6" i="7" s="1"/>
  <c r="AS6" i="7" s="1"/>
  <c r="AX6" i="7" s="1"/>
  <c r="BC6" i="7" s="1"/>
  <c r="BH6" i="7" s="1"/>
  <c r="BM6" i="7" s="1"/>
  <c r="BR6" i="7" s="1"/>
  <c r="F56" i="4" s="1"/>
  <c r="U19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6" i="4" s="1"/>
  <c r="Z26" i="16"/>
  <c r="Z46" i="15"/>
  <c r="Z35" i="15"/>
  <c r="Z56" i="15"/>
  <c r="Z56" i="14"/>
  <c r="Z66" i="14"/>
  <c r="Z5" i="12"/>
  <c r="AE6" i="11"/>
  <c r="Z8" i="8"/>
  <c r="Z5" i="7"/>
  <c r="Z5" i="6"/>
  <c r="Z20" i="5"/>
  <c r="U7" i="19"/>
  <c r="U21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5" i="20"/>
  <c r="AI15" i="20" s="1"/>
  <c r="AN15" i="20" s="1"/>
  <c r="AS15" i="20" s="1"/>
  <c r="AX15" i="20" s="1"/>
  <c r="BC15" i="20" s="1"/>
  <c r="BH15" i="20" s="1"/>
  <c r="BM15" i="20" s="1"/>
  <c r="BR15" i="20" s="1"/>
  <c r="F29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9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6" i="2"/>
  <c r="P14" i="2"/>
  <c r="P15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6" i="15"/>
  <c r="BP76" i="15" s="1"/>
  <c r="D15" i="4" s="1"/>
  <c r="K15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BP15" i="2" s="1"/>
  <c r="D48" i="4" s="1"/>
  <c r="T15" i="2"/>
  <c r="AD15" i="2" s="1"/>
  <c r="AI15" i="2" s="1"/>
  <c r="AN15" i="2" s="1"/>
  <c r="AS15" i="2" s="1"/>
  <c r="AX15" i="2" s="1"/>
  <c r="BC15" i="2" s="1"/>
  <c r="BH15" i="2" s="1"/>
  <c r="BM15" i="2" s="1"/>
  <c r="BR15" i="2" s="1"/>
  <c r="F48" i="4" s="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8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49" i="4" s="1"/>
  <c r="AS10" i="12"/>
  <c r="AX10" i="12" s="1"/>
  <c r="BC10" i="12" s="1"/>
  <c r="BH10" i="12" s="1"/>
  <c r="BM10" i="12" s="1"/>
  <c r="BR10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R22" i="19"/>
  <c r="W22" i="19" s="1"/>
  <c r="AB22" i="19" s="1"/>
  <c r="AG22" i="19" s="1"/>
  <c r="AL22" i="19" s="1"/>
  <c r="AQ22" i="19" s="1"/>
  <c r="AV22" i="19" s="1"/>
  <c r="BA22" i="19" s="1"/>
  <c r="BF22" i="19" s="1"/>
  <c r="BK22" i="19" s="1"/>
  <c r="T22" i="19"/>
  <c r="Y22" i="19" s="1"/>
  <c r="AD22" i="19" s="1"/>
  <c r="AI22" i="19" s="1"/>
  <c r="AN22" i="19" s="1"/>
  <c r="AS22" i="19" s="1"/>
  <c r="AX22" i="19" s="1"/>
  <c r="BC22" i="19" s="1"/>
  <c r="BH22" i="19" s="1"/>
  <c r="BM22" i="19" s="1"/>
  <c r="BS15" i="19"/>
  <c r="G15" i="19" s="1"/>
  <c r="BS11" i="19"/>
  <c r="G11" i="19" s="1"/>
  <c r="BS13" i="19"/>
  <c r="G13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6" i="2"/>
  <c r="AI36" i="2" s="1"/>
  <c r="AN36" i="2" s="1"/>
  <c r="AS36" i="2" s="1"/>
  <c r="AX36" i="2" s="1"/>
  <c r="BC36" i="2" s="1"/>
  <c r="BH36" i="2" s="1"/>
  <c r="BM36" i="2" s="1"/>
  <c r="BR36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30" i="21"/>
  <c r="W30" i="21" s="1"/>
  <c r="U17" i="21"/>
  <c r="U18" i="21" s="1"/>
  <c r="T30" i="21"/>
  <c r="Y30" i="21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8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8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49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37" i="4" s="1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48" i="4" s="1"/>
  <c r="I48" i="4"/>
  <c r="C50" i="22" s="1"/>
  <c r="P9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I53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30" i="21"/>
  <c r="X30" i="21" s="1"/>
  <c r="AC30" i="21" s="1"/>
  <c r="AE4" i="10"/>
  <c r="Z5" i="10"/>
  <c r="Z6" i="10" s="1"/>
  <c r="U5" i="10"/>
  <c r="U6" i="10" s="1"/>
  <c r="I13" i="4"/>
  <c r="U14" i="2"/>
  <c r="U15" i="2" s="1"/>
  <c r="AE21" i="21"/>
  <c r="AJ21" i="21" s="1"/>
  <c r="AO21" i="21" s="1"/>
  <c r="AT21" i="21" s="1"/>
  <c r="AY21" i="21" s="1"/>
  <c r="BD21" i="21" s="1"/>
  <c r="BI21" i="21" s="1"/>
  <c r="BN21" i="21" s="1"/>
  <c r="BS21" i="21" s="1"/>
  <c r="G21" i="21" s="1"/>
  <c r="Z17" i="21"/>
  <c r="Z18" i="21" s="1"/>
  <c r="AE16" i="21"/>
  <c r="BN11" i="21"/>
  <c r="BS11" i="21" s="1"/>
  <c r="G11" i="21" s="1"/>
  <c r="S22" i="19"/>
  <c r="X22" i="19" s="1"/>
  <c r="AC22" i="19" s="1"/>
  <c r="AH22" i="19" s="1"/>
  <c r="AM22" i="19" s="1"/>
  <c r="AR22" i="19" s="1"/>
  <c r="AW22" i="19" s="1"/>
  <c r="BB22" i="19" s="1"/>
  <c r="BG22" i="19" s="1"/>
  <c r="BL22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13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37" i="4" s="1"/>
  <c r="Z9" i="2"/>
  <c r="AE3" i="2"/>
  <c r="U9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37" i="4" s="1"/>
  <c r="AE13" i="2"/>
  <c r="Z14" i="2"/>
  <c r="Z15" i="2" s="1"/>
  <c r="I43" i="4"/>
  <c r="P29" i="16"/>
  <c r="BN33" i="16"/>
  <c r="BS33" i="16" s="1"/>
  <c r="G33" i="16" s="1"/>
  <c r="C10" i="22" l="1"/>
  <c r="BD8" i="2"/>
  <c r="AY9" i="2"/>
  <c r="BF10" i="2"/>
  <c r="BK10" i="2" s="1"/>
  <c r="BP10" i="2" s="1"/>
  <c r="D43" i="4" s="1"/>
  <c r="BG10" i="2"/>
  <c r="BL10" i="2" s="1"/>
  <c r="BQ10" i="2" s="1"/>
  <c r="E43" i="4" s="1"/>
  <c r="BH10" i="2"/>
  <c r="BM10" i="2" s="1"/>
  <c r="BR10" i="2" s="1"/>
  <c r="F43" i="4" s="1"/>
  <c r="AY7" i="20"/>
  <c r="AT14" i="20"/>
  <c r="BS5" i="17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3" i="4"/>
  <c r="AT61" i="15"/>
  <c r="AJ71" i="14"/>
  <c r="C15" i="22"/>
  <c r="C31" i="22"/>
  <c r="C28" i="22"/>
  <c r="C27" i="22"/>
  <c r="C54" i="22"/>
  <c r="C43" i="22"/>
  <c r="C51" i="22"/>
  <c r="C42" i="22"/>
  <c r="AD30" i="21"/>
  <c r="AI30" i="21" s="1"/>
  <c r="AN30" i="21" s="1"/>
  <c r="AS30" i="21" s="1"/>
  <c r="AX30" i="21" s="1"/>
  <c r="BC30" i="21" s="1"/>
  <c r="BH30" i="21" s="1"/>
  <c r="BM30" i="21" s="1"/>
  <c r="BR30" i="21" s="1"/>
  <c r="F20" i="4" s="1"/>
  <c r="AB30" i="21"/>
  <c r="AG30" i="21" s="1"/>
  <c r="AL30" i="21" s="1"/>
  <c r="AQ30" i="21" s="1"/>
  <c r="AV30" i="21" s="1"/>
  <c r="BA30" i="21" s="1"/>
  <c r="BF30" i="21" s="1"/>
  <c r="BK30" i="21" s="1"/>
  <c r="BP30" i="21" s="1"/>
  <c r="D20" i="4" s="1"/>
  <c r="D16" i="4"/>
  <c r="K16" i="4" s="1"/>
  <c r="H47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6" i="4"/>
  <c r="H56" i="4"/>
  <c r="Z7" i="6"/>
  <c r="Z8" i="6" s="1"/>
  <c r="K49" i="4"/>
  <c r="AE10" i="18"/>
  <c r="AE5" i="14"/>
  <c r="AJ5" i="14" s="1"/>
  <c r="AJ12" i="14" s="1"/>
  <c r="H53" i="4"/>
  <c r="I35" i="4"/>
  <c r="C39" i="22" s="1"/>
  <c r="A61" i="4"/>
  <c r="J61" i="4"/>
  <c r="AE4" i="20"/>
  <c r="U29" i="21"/>
  <c r="U30" i="21" s="1"/>
  <c r="Z12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3" i="12"/>
  <c r="Z17" i="12" s="1"/>
  <c r="Z18" i="12" s="1"/>
  <c r="U17" i="12"/>
  <c r="U18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20" i="5"/>
  <c r="Z21" i="19"/>
  <c r="U22" i="19"/>
  <c r="Z7" i="19"/>
  <c r="U8" i="19"/>
  <c r="K8" i="4"/>
  <c r="H8" i="4"/>
  <c r="E38" i="4"/>
  <c r="I38" i="4"/>
  <c r="C33" i="22" s="1"/>
  <c r="H26" i="4"/>
  <c r="E8" i="13"/>
  <c r="E6" i="7"/>
  <c r="U27" i="2"/>
  <c r="U36" i="2"/>
  <c r="P66" i="15"/>
  <c r="Z5" i="8"/>
  <c r="K12" i="4"/>
  <c r="H12" i="4"/>
  <c r="P42" i="16"/>
  <c r="BP29" i="16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8" i="21"/>
  <c r="E49" i="4" s="1"/>
  <c r="H49" i="4" s="1"/>
  <c r="D55" i="22" s="1"/>
  <c r="E55" i="22" s="1"/>
  <c r="BQ76" i="15"/>
  <c r="E15" i="4" s="1"/>
  <c r="H15" i="4" s="1"/>
  <c r="BQ61" i="14"/>
  <c r="E25" i="4" s="1"/>
  <c r="H25" i="4" s="1"/>
  <c r="BR22" i="19"/>
  <c r="F27" i="4" s="1"/>
  <c r="BQ22" i="19"/>
  <c r="E27" i="4" s="1"/>
  <c r="BP22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30" i="21"/>
  <c r="P51" i="15"/>
  <c r="P18" i="12"/>
  <c r="H48" i="4"/>
  <c r="D50" i="22" s="1"/>
  <c r="E50" i="22" s="1"/>
  <c r="K48" i="4"/>
  <c r="P36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2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7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6" i="21"/>
  <c r="AE17" i="21"/>
  <c r="AE18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13" i="2"/>
  <c r="AE14" i="2"/>
  <c r="AE15" i="2" s="1"/>
  <c r="AJ3" i="2"/>
  <c r="AE9" i="2"/>
  <c r="AE10" i="2" s="1"/>
  <c r="K21" i="4"/>
  <c r="Z10" i="2"/>
  <c r="P10" i="2"/>
  <c r="U10" i="2"/>
  <c r="BI8" i="2" l="1"/>
  <c r="BD9" i="2"/>
  <c r="K43" i="4"/>
  <c r="H43" i="4"/>
  <c r="D42" i="22" s="1"/>
  <c r="E42" i="22" s="1"/>
  <c r="AY14" i="20"/>
  <c r="BD7" i="20"/>
  <c r="Z9" i="12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41" i="16"/>
  <c r="Z42" i="16" s="1"/>
  <c r="U13" i="14"/>
  <c r="Z13" i="14"/>
  <c r="P13" i="14"/>
  <c r="Z24" i="5"/>
  <c r="AE5" i="8"/>
  <c r="Z22" i="8"/>
  <c r="Z23" i="8" s="1"/>
  <c r="AJ4" i="12"/>
  <c r="AE9" i="12"/>
  <c r="AJ4" i="20"/>
  <c r="AE12" i="21"/>
  <c r="Z29" i="21"/>
  <c r="Z30" i="21" s="1"/>
  <c r="AE32" i="16"/>
  <c r="AE41" i="16" s="1"/>
  <c r="AE42" i="16" s="1"/>
  <c r="AE4" i="13"/>
  <c r="AE7" i="13" s="1"/>
  <c r="Z7" i="13"/>
  <c r="AE17" i="18"/>
  <c r="AJ14" i="18"/>
  <c r="AE15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20" i="5"/>
  <c r="AE24" i="5"/>
  <c r="AE7" i="19"/>
  <c r="Z8" i="19"/>
  <c r="Z22" i="19"/>
  <c r="AE21" i="19"/>
  <c r="D38" i="4"/>
  <c r="H38" i="4" s="1"/>
  <c r="D33" i="22" s="1"/>
  <c r="E33" i="22" s="1"/>
  <c r="E18" i="18"/>
  <c r="K7" i="4"/>
  <c r="H7" i="4"/>
  <c r="D35" i="22" s="1"/>
  <c r="E10" i="12"/>
  <c r="F6" i="7"/>
  <c r="Z27" i="2"/>
  <c r="Z36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7" i="21"/>
  <c r="AJ18" i="21" s="1"/>
  <c r="AO16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4" i="2"/>
  <c r="AJ15" i="2" s="1"/>
  <c r="AO13" i="2"/>
  <c r="AO3" i="2"/>
  <c r="AJ9" i="2"/>
  <c r="AJ10" i="2" s="1"/>
  <c r="BN8" i="2" l="1"/>
  <c r="BI9" i="2"/>
  <c r="BD14" i="20"/>
  <c r="BI7" i="20"/>
  <c r="E29" i="22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1" i="4"/>
  <c r="AE17" i="12"/>
  <c r="AE18" i="12" s="1"/>
  <c r="AO13" i="12"/>
  <c r="AO17" i="12" s="1"/>
  <c r="AO18" i="12" s="1"/>
  <c r="AJ7" i="6"/>
  <c r="AJ8" i="6" s="1"/>
  <c r="AJ4" i="13"/>
  <c r="AJ7" i="13" s="1"/>
  <c r="AJ29" i="17"/>
  <c r="AJ30" i="17" s="1"/>
  <c r="AJ32" i="16"/>
  <c r="AJ41" i="16" s="1"/>
  <c r="AJ42" i="16" s="1"/>
  <c r="AO4" i="20"/>
  <c r="AT5" i="14"/>
  <c r="AT12" i="14" s="1"/>
  <c r="AO4" i="12"/>
  <c r="AJ9" i="12"/>
  <c r="AJ5" i="8"/>
  <c r="AE22" i="8"/>
  <c r="AE23" i="8" s="1"/>
  <c r="AE29" i="21"/>
  <c r="AE30" i="21" s="1"/>
  <c r="AJ12" i="21"/>
  <c r="U8" i="13"/>
  <c r="AJ17" i="18"/>
  <c r="AO14" i="18"/>
  <c r="AJ15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20" i="5"/>
  <c r="AJ24" i="5"/>
  <c r="AE22" i="19"/>
  <c r="AJ21" i="19"/>
  <c r="AJ7" i="19"/>
  <c r="AE8" i="19"/>
  <c r="Z6" i="7"/>
  <c r="AE6" i="7"/>
  <c r="P6" i="7"/>
  <c r="AJ6" i="7"/>
  <c r="AE36" i="2"/>
  <c r="AE27" i="2"/>
  <c r="H36" i="4"/>
  <c r="D8" i="22" s="1"/>
  <c r="E8" i="22" s="1"/>
  <c r="K36" i="4"/>
  <c r="AO16" i="14"/>
  <c r="AJ17" i="14"/>
  <c r="AJ18" i="14" s="1"/>
  <c r="AT4" i="10"/>
  <c r="AO5" i="10"/>
  <c r="AO6" i="10" s="1"/>
  <c r="AT16" i="21"/>
  <c r="AO17" i="21"/>
  <c r="AO18" i="21" s="1"/>
  <c r="AT4" i="18"/>
  <c r="AT10" i="18" s="1"/>
  <c r="AT22" i="16"/>
  <c r="AO73" i="15"/>
  <c r="BI44" i="15"/>
  <c r="AO20" i="15"/>
  <c r="AO22" i="15" s="1"/>
  <c r="AE74" i="14"/>
  <c r="AY4" i="7"/>
  <c r="AO9" i="2"/>
  <c r="AO10" i="2" s="1"/>
  <c r="AT3" i="2"/>
  <c r="AT4" i="2" s="1"/>
  <c r="AT5" i="2" s="1"/>
  <c r="AO14" i="2"/>
  <c r="AO15" i="2" s="1"/>
  <c r="AT13" i="2"/>
  <c r="BS8" i="2" l="1"/>
  <c r="BN9" i="2"/>
  <c r="BI14" i="20"/>
  <c r="BN7" i="20"/>
  <c r="AO73" i="14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3" i="12"/>
  <c r="AT17" i="12" s="1"/>
  <c r="AT18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9" i="12"/>
  <c r="AO10" i="12" s="1"/>
  <c r="AT4" i="20"/>
  <c r="AO12" i="21"/>
  <c r="AJ29" i="21"/>
  <c r="AJ30" i="21" s="1"/>
  <c r="AO17" i="18"/>
  <c r="AO18" i="18" s="1"/>
  <c r="AT14" i="18"/>
  <c r="AO15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20" i="5"/>
  <c r="AO24" i="5"/>
  <c r="AO7" i="19"/>
  <c r="AJ8" i="19"/>
  <c r="AJ22" i="19"/>
  <c r="AO21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8" i="2"/>
  <c r="AJ27" i="2"/>
  <c r="AO30" i="2"/>
  <c r="AO35" i="2" s="1"/>
  <c r="AJ36" i="2"/>
  <c r="D25" i="22"/>
  <c r="E25" i="22" s="1"/>
  <c r="AO17" i="14"/>
  <c r="AO18" i="14" s="1"/>
  <c r="AT16" i="14"/>
  <c r="AY4" i="10"/>
  <c r="AT5" i="10"/>
  <c r="AT6" i="10" s="1"/>
  <c r="AT17" i="21"/>
  <c r="AT18" i="21" s="1"/>
  <c r="AY16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13" i="2"/>
  <c r="AT14" i="2"/>
  <c r="AT15" i="2" s="1"/>
  <c r="AY3" i="2"/>
  <c r="AY4" i="2" s="1"/>
  <c r="AY5" i="2" s="1"/>
  <c r="AT10" i="2"/>
  <c r="BS9" i="2" l="1"/>
  <c r="G10" i="2" s="1"/>
  <c r="G8" i="2"/>
  <c r="BN14" i="20"/>
  <c r="BS7" i="20"/>
  <c r="AT55" i="15"/>
  <c r="AY55" i="15" s="1"/>
  <c r="BD55" i="15" s="1"/>
  <c r="BI55" i="15" s="1"/>
  <c r="BN55" i="15" s="1"/>
  <c r="BS55" i="15" s="1"/>
  <c r="G55" i="15" s="1"/>
  <c r="AO65" i="15"/>
  <c r="AO66" i="15" s="1"/>
  <c r="AY13" i="12"/>
  <c r="AY17" i="12" s="1"/>
  <c r="AY18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6" i="2"/>
  <c r="AO27" i="2" s="1"/>
  <c r="AY4" i="12"/>
  <c r="AT9" i="12"/>
  <c r="AT10" i="12" s="1"/>
  <c r="AT5" i="8"/>
  <c r="AO22" i="8"/>
  <c r="AO23" i="8" s="1"/>
  <c r="AY4" i="20"/>
  <c r="AO29" i="21"/>
  <c r="AO30" i="21" s="1"/>
  <c r="AT12" i="21"/>
  <c r="AT17" i="18"/>
  <c r="AT18" i="18" s="1"/>
  <c r="AY14" i="18"/>
  <c r="AT15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6" i="11"/>
  <c r="AY8" i="8"/>
  <c r="AY5" i="7"/>
  <c r="AT6" i="7"/>
  <c r="AY5" i="6"/>
  <c r="AY20" i="5"/>
  <c r="AT24" i="5"/>
  <c r="AO22" i="19"/>
  <c r="AT21" i="19"/>
  <c r="AT7" i="19"/>
  <c r="AO8" i="19"/>
  <c r="AT30" i="2"/>
  <c r="AT35" i="2" s="1"/>
  <c r="AO36" i="2"/>
  <c r="AT18" i="2"/>
  <c r="AT17" i="14"/>
  <c r="AT18" i="14" s="1"/>
  <c r="AY16" i="14"/>
  <c r="BD4" i="10"/>
  <c r="AY5" i="10"/>
  <c r="AY6" i="10" s="1"/>
  <c r="BD16" i="21"/>
  <c r="AY17" i="21"/>
  <c r="AY18" i="21" s="1"/>
  <c r="BD5" i="19"/>
  <c r="BD4" i="18"/>
  <c r="BD10" i="18" s="1"/>
  <c r="BD22" i="16"/>
  <c r="AY73" i="15"/>
  <c r="AY20" i="15"/>
  <c r="AY22" i="15" s="1"/>
  <c r="AO74" i="14"/>
  <c r="AO35" i="14"/>
  <c r="BI4" i="7"/>
  <c r="AY10" i="2"/>
  <c r="BD3" i="2"/>
  <c r="BD4" i="2" s="1"/>
  <c r="BD5" i="2" s="1"/>
  <c r="BD13" i="2"/>
  <c r="AY14" i="2"/>
  <c r="AY15" i="2" s="1"/>
  <c r="BD13" i="12" l="1"/>
  <c r="BD17" i="12" s="1"/>
  <c r="G7" i="20"/>
  <c r="BS14" i="20"/>
  <c r="AY65" i="15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6" i="2"/>
  <c r="AT27" i="2" s="1"/>
  <c r="BD4" i="6"/>
  <c r="BD4" i="12"/>
  <c r="AY9" i="12"/>
  <c r="AY10" i="12" s="1"/>
  <c r="BD4" i="20"/>
  <c r="AY12" i="21"/>
  <c r="AT29" i="21"/>
  <c r="AT30" i="21" s="1"/>
  <c r="AY17" i="18"/>
  <c r="AY18" i="18" s="1"/>
  <c r="BD14" i="18"/>
  <c r="AY15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8" i="12"/>
  <c r="BI13" i="12"/>
  <c r="BI17" i="12" s="1"/>
  <c r="BI6" i="11"/>
  <c r="BD8" i="8"/>
  <c r="BD5" i="7"/>
  <c r="AY6" i="7"/>
  <c r="BD5" i="6"/>
  <c r="BD20" i="5"/>
  <c r="AY24" i="5"/>
  <c r="AY7" i="19"/>
  <c r="AT8" i="19"/>
  <c r="AT22" i="19"/>
  <c r="AY21" i="19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I4" i="2" s="1"/>
  <c r="BI5" i="2" s="1"/>
  <c r="BD10" i="2"/>
  <c r="BD14" i="2"/>
  <c r="BD15" i="2" s="1"/>
  <c r="BI13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6" i="2"/>
  <c r="AY27" i="2" s="1"/>
  <c r="BI4" i="12"/>
  <c r="BD9" i="12"/>
  <c r="BD10" i="12" s="1"/>
  <c r="BI4" i="6"/>
  <c r="BI4" i="20"/>
  <c r="BD5" i="8"/>
  <c r="AY22" i="8"/>
  <c r="AY23" i="8" s="1"/>
  <c r="AY29" i="21"/>
  <c r="AY30" i="21" s="1"/>
  <c r="BD12" i="21"/>
  <c r="BD17" i="18"/>
  <c r="BD18" i="18" s="1"/>
  <c r="BI14" i="18"/>
  <c r="BD15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8" i="12"/>
  <c r="BN13" i="12"/>
  <c r="BN17" i="12" s="1"/>
  <c r="BN6" i="11"/>
  <c r="BI8" i="8"/>
  <c r="BI5" i="7"/>
  <c r="BD6" i="7"/>
  <c r="BI5" i="6"/>
  <c r="BI20" i="5"/>
  <c r="BD24" i="5"/>
  <c r="AY22" i="19"/>
  <c r="BD21" i="19"/>
  <c r="BD7" i="19"/>
  <c r="AY8" i="19"/>
  <c r="BD30" i="2"/>
  <c r="BD35" i="2" s="1"/>
  <c r="AY36" i="2"/>
  <c r="BD18" i="2"/>
  <c r="G4" i="7"/>
  <c r="C56" i="4" s="1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4" i="2"/>
  <c r="BI15" i="2" s="1"/>
  <c r="BN13" i="2"/>
  <c r="BS13" i="2" s="1"/>
  <c r="BI10" i="2"/>
  <c r="BN3" i="2"/>
  <c r="BS3" i="2" l="1"/>
  <c r="BS4" i="2" s="1"/>
  <c r="BN4" i="2"/>
  <c r="BN5" i="2" s="1"/>
  <c r="G3" i="2"/>
  <c r="BI4" i="13"/>
  <c r="BI7" i="13" s="1"/>
  <c r="BI8" i="13" s="1"/>
  <c r="BI7" i="6"/>
  <c r="BI8" i="6" s="1"/>
  <c r="BI34" i="14"/>
  <c r="BN12" i="14"/>
  <c r="BS5" i="14"/>
  <c r="G5" i="14" s="1"/>
  <c r="BD26" i="2"/>
  <c r="BD27" i="2" s="1"/>
  <c r="BN4" i="20"/>
  <c r="BN4" i="6"/>
  <c r="BN4" i="12"/>
  <c r="BI9" i="12"/>
  <c r="BI10" i="12" s="1"/>
  <c r="BI5" i="8"/>
  <c r="BD22" i="8"/>
  <c r="BD23" i="8" s="1"/>
  <c r="BI12" i="21"/>
  <c r="BD29" i="21"/>
  <c r="BD30" i="21" s="1"/>
  <c r="BI17" i="18"/>
  <c r="BI18" i="18" s="1"/>
  <c r="BN14" i="18"/>
  <c r="BI15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3" i="12"/>
  <c r="BN18" i="12"/>
  <c r="BS6" i="11"/>
  <c r="G6" i="11" s="1"/>
  <c r="BN8" i="8"/>
  <c r="BI6" i="7"/>
  <c r="BN5" i="7"/>
  <c r="BN5" i="6"/>
  <c r="BN20" i="5"/>
  <c r="BI24" i="5"/>
  <c r="BI7" i="19"/>
  <c r="BD8" i="19"/>
  <c r="BD22" i="19"/>
  <c r="BI21" i="19"/>
  <c r="BI18" i="2"/>
  <c r="BI30" i="2"/>
  <c r="BI35" i="2" s="1"/>
  <c r="BD36" i="2"/>
  <c r="BS5" i="10"/>
  <c r="G4" i="10"/>
  <c r="C43" i="4"/>
  <c r="BS10" i="2"/>
  <c r="G13" i="2"/>
  <c r="C48" i="4" s="1"/>
  <c r="BS14" i="2"/>
  <c r="BS17" i="21"/>
  <c r="G16" i="21"/>
  <c r="BI17" i="14"/>
  <c r="BI18" i="14" s="1"/>
  <c r="BN16" i="14"/>
  <c r="BS16" i="14" s="1"/>
  <c r="BN5" i="10"/>
  <c r="BN17" i="21"/>
  <c r="BN73" i="15"/>
  <c r="BS73" i="15" s="1"/>
  <c r="G73" i="15" s="1"/>
  <c r="BN20" i="15"/>
  <c r="BN22" i="15" s="1"/>
  <c r="BD35" i="14"/>
  <c r="BD74" i="14"/>
  <c r="BN14" i="2"/>
  <c r="G5" i="2" l="1"/>
  <c r="C44" i="4" s="1"/>
  <c r="BS5" i="2"/>
  <c r="BN73" i="14"/>
  <c r="BS10" i="18"/>
  <c r="G4" i="18"/>
  <c r="BS17" i="12"/>
  <c r="G13" i="12"/>
  <c r="BN4" i="13"/>
  <c r="BN7" i="13" s="1"/>
  <c r="BN8" i="13" s="1"/>
  <c r="BN34" i="14"/>
  <c r="BN7" i="6"/>
  <c r="BS12" i="14"/>
  <c r="BS4" i="12"/>
  <c r="G4" i="12" s="1"/>
  <c r="BN9" i="12"/>
  <c r="BN10" i="12" s="1"/>
  <c r="BS4" i="20"/>
  <c r="G4" i="20" s="1"/>
  <c r="BI26" i="2"/>
  <c r="BI27" i="2" s="1"/>
  <c r="BN5" i="8"/>
  <c r="BI22" i="8"/>
  <c r="BI23" i="8" s="1"/>
  <c r="BS4" i="6"/>
  <c r="G4" i="6" s="1"/>
  <c r="BI29" i="21"/>
  <c r="BI30" i="21" s="1"/>
  <c r="BN12" i="21"/>
  <c r="BN17" i="18"/>
  <c r="BN18" i="18" s="1"/>
  <c r="BS14" i="18"/>
  <c r="G14" i="18" s="1"/>
  <c r="BN15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5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20" i="5"/>
  <c r="G20" i="5" s="1"/>
  <c r="BN24" i="5"/>
  <c r="BI22" i="19"/>
  <c r="BN21" i="19"/>
  <c r="BN7" i="19"/>
  <c r="BI8" i="19"/>
  <c r="E14" i="17"/>
  <c r="E13" i="21"/>
  <c r="BN30" i="2"/>
  <c r="BN35" i="2" s="1"/>
  <c r="BI36" i="2"/>
  <c r="BN18" i="2"/>
  <c r="G6" i="10"/>
  <c r="C53" i="4" s="1"/>
  <c r="BS6" i="10"/>
  <c r="BS17" i="14"/>
  <c r="G16" i="14"/>
  <c r="G15" i="2"/>
  <c r="BS15" i="2"/>
  <c r="G18" i="21"/>
  <c r="C49" i="4" s="1"/>
  <c r="BS18" i="21"/>
  <c r="BN17" i="14"/>
  <c r="BN6" i="10"/>
  <c r="BN18" i="21"/>
  <c r="BI35" i="14"/>
  <c r="BI74" i="14"/>
  <c r="BN10" i="2"/>
  <c r="BN15" i="2"/>
  <c r="BS41" i="16" l="1"/>
  <c r="G32" i="16"/>
  <c r="G64" i="14"/>
  <c r="BS73" i="14"/>
  <c r="BS65" i="15"/>
  <c r="G56" i="15"/>
  <c r="G22" i="15"/>
  <c r="BS22" i="15"/>
  <c r="BS34" i="14"/>
  <c r="BS4" i="13"/>
  <c r="BS7" i="6"/>
  <c r="BN26" i="2"/>
  <c r="BS5" i="8"/>
  <c r="G5" i="8" s="1"/>
  <c r="BN22" i="8"/>
  <c r="BN23" i="8" s="1"/>
  <c r="BS9" i="12"/>
  <c r="G10" i="12" s="1"/>
  <c r="C6" i="4" s="1"/>
  <c r="BS12" i="21"/>
  <c r="BN29" i="21"/>
  <c r="BN30" i="21" s="1"/>
  <c r="BS17" i="18"/>
  <c r="BS15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5" i="4" s="1"/>
  <c r="BS13" i="15"/>
  <c r="G13" i="15"/>
  <c r="BS7" i="15"/>
  <c r="BS4" i="11"/>
  <c r="G4" i="11" s="1"/>
  <c r="BN10" i="11"/>
  <c r="BS5" i="7"/>
  <c r="BS38" i="14"/>
  <c r="BN51" i="14"/>
  <c r="G20" i="15"/>
  <c r="C50" i="4" s="1"/>
  <c r="H29" i="4"/>
  <c r="D19" i="22" s="1"/>
  <c r="BS25" i="15"/>
  <c r="BN31" i="15"/>
  <c r="BS18" i="12"/>
  <c r="G18" i="12"/>
  <c r="C32" i="4" s="1"/>
  <c r="BS24" i="5"/>
  <c r="BS7" i="19"/>
  <c r="BN8" i="19"/>
  <c r="BS21" i="19"/>
  <c r="BN22" i="19"/>
  <c r="E11" i="11"/>
  <c r="E16" i="5"/>
  <c r="BS18" i="2"/>
  <c r="BS30" i="2"/>
  <c r="BN36" i="2"/>
  <c r="G18" i="14"/>
  <c r="C45" i="4" s="1"/>
  <c r="BS18" i="14"/>
  <c r="BN18" i="14"/>
  <c r="BN8" i="6"/>
  <c r="BS35" i="2" l="1"/>
  <c r="G30" i="2"/>
  <c r="BS7" i="13"/>
  <c r="BS8" i="13" s="1"/>
  <c r="G4" i="13"/>
  <c r="BS50" i="14"/>
  <c r="G38" i="14"/>
  <c r="BS26" i="2"/>
  <c r="G27" i="2" s="1"/>
  <c r="C37" i="4" s="1"/>
  <c r="G18" i="2"/>
  <c r="BS30" i="15"/>
  <c r="G25" i="15"/>
  <c r="BS10" i="12"/>
  <c r="BS8" i="6"/>
  <c r="BS22" i="8"/>
  <c r="BS23" i="8" s="1"/>
  <c r="BS29" i="21"/>
  <c r="BS30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8" i="4" s="1"/>
  <c r="I29" i="4"/>
  <c r="Z15" i="20"/>
  <c r="U15" i="20"/>
  <c r="P15" i="20"/>
  <c r="AE15" i="20"/>
  <c r="AJ15" i="20"/>
  <c r="AO15" i="20"/>
  <c r="AT15" i="20"/>
  <c r="AY15" i="20"/>
  <c r="BD15" i="20"/>
  <c r="G15" i="20"/>
  <c r="C29" i="4" s="1"/>
  <c r="BS15" i="20"/>
  <c r="BN15" i="20"/>
  <c r="G35" i="14"/>
  <c r="C17" i="4" s="1"/>
  <c r="BS35" i="14"/>
  <c r="G74" i="14"/>
  <c r="C19" i="4" s="1"/>
  <c r="BS74" i="14"/>
  <c r="BN35" i="14"/>
  <c r="BN74" i="14"/>
  <c r="BN27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30" i="21"/>
  <c r="C20" i="4" s="1"/>
  <c r="BS76" i="15"/>
  <c r="G51" i="14"/>
  <c r="C36" i="4" s="1"/>
  <c r="BS51" i="14"/>
  <c r="C38" i="4"/>
  <c r="G31" i="15"/>
  <c r="C8" i="4" s="1"/>
  <c r="BS31" i="15"/>
  <c r="BS27" i="2"/>
  <c r="BS8" i="19"/>
  <c r="G8" i="19"/>
  <c r="C11" i="4" s="1"/>
  <c r="BS22" i="19"/>
  <c r="G22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6" i="2"/>
  <c r="C13" i="4" s="1"/>
  <c r="BS36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5" i="20"/>
  <c r="I16" i="5"/>
  <c r="G33" i="4" s="1"/>
  <c r="H33" i="4" s="1"/>
  <c r="P18" i="18"/>
  <c r="D32" i="22" l="1"/>
  <c r="E32" i="22" s="1"/>
  <c r="D3" i="22"/>
  <c r="E3" i="22" s="1"/>
  <c r="G61" i="4"/>
  <c r="K61" i="4" l="1"/>
  <c r="F61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1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7" i="4" s="1"/>
  <c r="C16" i="4"/>
  <c r="AH30" i="21"/>
  <c r="AM30" i="21" s="1"/>
  <c r="AR30" i="21" s="1"/>
  <c r="AW30" i="21" s="1"/>
  <c r="BB30" i="21" s="1"/>
  <c r="BG30" i="21" s="1"/>
  <c r="BL30" i="21" s="1"/>
  <c r="BQ30" i="21" s="1"/>
  <c r="E20" i="4" s="1"/>
  <c r="H20" i="4" l="1"/>
  <c r="H61" i="4" s="1"/>
  <c r="C61" i="4" s="1"/>
  <c r="E61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<sst xmlns="http://schemas.openxmlformats.org/spreadsheetml/2006/main" count="1926" uniqueCount="403">
  <si>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</si>
  <si>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</si>
  <si>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</si>
  <si>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</si>
  <si>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</si>
  <si>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</si>
  <si>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</si>
  <si>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</si>
  <si>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</si>
  <si>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</si>
  <si>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</si>
  <si>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</si>
  <si>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</si>
  <si>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</si>
  <si>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</si>
  <si>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</si>
  <si>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</si>
  <si>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</si>
  <si>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</si>
  <si>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</si>
  <si>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</si>
  <si>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</si>
  <si>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</si>
  <si>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</si>
  <si>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</si>
  <si>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</si>
  <si>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</si>
  <si>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</si>
  <si>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</si>
  <si>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</si>
  <si>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</si>
  <si>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</si>
  <si>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</si>
  <si>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</si>
  <si>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</si>
  <si>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</si>
  <si>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</si>
  <si>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</si>
  <si>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</si>
  <si>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</si>
  <si>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</si>
  <si>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</si>
  <si>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</si>
  <si>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</si>
  <si>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</si>
  <si>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</si>
  <si>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</si>
  <si>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</si>
  <si>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</si>
  <si>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</si>
  <si>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</si>
  <si>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</si>
  <si>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</si>
  <si>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</si>
  <si>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</si>
  <si>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</si>
  <si>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</si>
  <si>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</si>
  <si>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</si>
  <si>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</si>
  <si>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</si>
  <si>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</si>
  <si>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</si>
  <si>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</si>
  <si>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</si>
  <si>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</si>
  <si>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</si>
  <si>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</si>
  <si>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</si>
  <si>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</si>
  <si>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</si>
  <si>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</si>
  <si>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</si>
  <si>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</si>
  <si>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</si>
  <si>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</si>
  <si>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</si>
  <si>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</si>
  <si>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</si>
  <si>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</si>
  <si>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</si>
  <si>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</si>
  <si>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</si>
  <si>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</si>
  <si>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</si>
  <si>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</si>
  <si>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</si>
  <si>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</si>
  <si>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</si>
  <si>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</si>
  <si>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</si>
  <si>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</si>
  <si>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</si>
  <si>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</si>
  <si>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</si>
  <si>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</si>
  <si>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</si>
  <si>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</si>
  <si>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</si>
  <si>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</si>
  <si>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</si>
  <si>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</si>
  <si>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</si>
  <si>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</si>
  <si>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</si>
  <si>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</si>
  <si>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</si>
  <si>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</si>
  <si>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</si>
  <si>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</si>
  <si>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</si>
  <si>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</si>
  <si>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</si>
  <si>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</si>
  <si>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</si>
  <si>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</si>
  <si>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</si>
  <si>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</si>
  <si>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</si>
  <si>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</si>
  <si>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</si>
  <si>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</si>
  <si>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</si>
  <si>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</si>
  <si>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</si>
  <si>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</si>
  <si>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</si>
  <si>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</si>
  <si>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</si>
  <si>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</si>
  <si>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</si>
  <si>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</si>
  <si>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</si>
  <si>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</si>
  <si>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</si>
  <si>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</si>
  <si>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</si>
  <si>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</si>
  <si>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</si>
  <si>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</si>
  <si>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</si>
  <si>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</si>
  <si>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</si>
  <si>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</si>
  <si>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</si>
  <si>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</si>
  <si>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</si>
  <si>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</si>
  <si>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</si>
  <si>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</si>
  <si>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</si>
  <si>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</si>
  <si>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</si>
  <si>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</si>
  <si>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</si>
  <si>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</si>
  <si>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</si>
  <si>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</si>
  <si>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</si>
  <si>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</si>
  <si>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</si>
  <si>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</si>
  <si>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</si>
  <si>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</si>
  <si>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</si>
  <si>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</si>
  <si>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</si>
  <si>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</si>
  <si>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</si>
  <si>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</si>
  <si>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</si>
  <si>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</si>
  <si>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</si>
  <si>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</si>
  <si>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</si>
  <si>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</si>
  <si>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</si>
  <si>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</si>
  <si>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</si>
  <si>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</si>
  <si>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</si>
  <si>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</si>
  <si>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</si>
  <si>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</si>
  <si>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</si>
  <si>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</si>
  <si>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</si>
  <si>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</si>
  <si>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</si>
  <si>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</si>
  <si>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</si>
  <si>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</si>
  <si>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</si>
  <si>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</si>
  <si>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</si>
  <si>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</si>
  <si>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</si>
  <si>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</si>
  <si>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</si>
  <si>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</si>
  <si>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</si>
  <si>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</si>
  <si>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</si>
  <si>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</si>
  <si>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</si>
  <si>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</si>
  <si>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</si>
  <si>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</si>
  <si>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</si>
  <si>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</si>
  <si>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</si>
  <si>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</si>
  <si>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</si>
  <si>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</si>
  <si>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</si>
  <si>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</si>
  <si>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</si>
  <si>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</si>
  <si>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</si>
  <si>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</si>
  <si>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</si>
  <si>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</si>
  <si>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</si>
  <si>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</si>
  <si>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</si>
  <si>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</si>
  <si>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</si>
  <si>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</si>
  <si>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</si>
  <si>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</si>
  <si>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</si>
  <si>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</si>
  <si>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</si>
  <si>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</si>
  <si>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</si>
  <si>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</si>
  <si>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</si>
  <si>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</si>
  <si>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</si>
  <si>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</si>
  <si>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</si>
  <si>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</si>
  <si>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</si>
  <si>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</si>
  <si>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</si>
  <si>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</si>
  <si>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</si>
  <si>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</si>
  <si>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</si>
  <si>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</si>
  <si>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</si>
  <si>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</si>
  <si>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</si>
  <si>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</si>
  <si>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</si>
  <si>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</si>
  <si>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</si>
  <si>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</si>
  <si>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</si>
  <si>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</si>
  <si>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</si>
  <si>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</si>
  <si>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</si>
  <si>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</si>
  <si>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</si>
  <si>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</si>
  <si>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</si>
  <si>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</si>
  <si>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</si>
  <si>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</si>
  <si>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</si>
  <si>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</si>
  <si>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</si>
  <si>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</si>
  <si>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</si>
  <si>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</si>
  <si>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</si>
  <si>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</si>
  <si>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</si>
  <si>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</si>
  <si>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</si>
  <si>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</si>
  <si>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</si>
  <si>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</si>
  <si>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</si>
  <si>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</si>
  <si>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</si>
  <si>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</si>
  <si>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</si>
  <si>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</si>
  <si>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</si>
  <si>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</si>
  <si>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</si>
  <si>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</si>
  <si>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</si>
  <si>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</si>
  <si>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</si>
  <si>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</si>
  <si>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</si>
  <si>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</si>
  <si>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</si>
  <si>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</si>
  <si>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</si>
  <si>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</si>
  <si>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</si>
  <si>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</si>
  <si>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</si>
  <si>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</si>
  <si>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</si>
  <si>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</si>
  <si>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</si>
  <si>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</si>
  <si>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</si>
  <si>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</si>
  <si>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</si>
  <si>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</si>
  <si>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</si>
  <si>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</si>
  <si>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</si>
  <si>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</si>
  <si>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</si>
  <si>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</si>
  <si>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</si>
  <si>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</si>
  <si>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</si>
  <si>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</si>
  <si>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</si>
  <si>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</si>
  <si>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</si>
  <si>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</si>
  <si>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</si>
  <si>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</si>
  <si>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</si>
  <si>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</si>
  <si>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</si>
  <si>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</si>
  <si>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</si>
  <si>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</si>
  <si>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</si>
  <si>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</si>
  <si>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</si>
  <si>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</si>
  <si>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</si>
  <si>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</si>
  <si>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</si>
  <si>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</si>
  <si>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</si>
  <si>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</si>
  <si>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</si>
  <si>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</si>
  <si>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</si>
  <si>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</si>
  <si>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</si>
  <si>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</si>
  <si>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</si>
  <si>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</si>
  <si>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</si>
  <si>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</si>
  <si>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</si>
  <si>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</si>
  <si>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</si>
  <si>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</si>
  <si>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</si>
  <si>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</si>
  <si>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</si>
  <si>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</si>
  <si>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</si>
  <si>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</si>
  <si>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</si>
  <si>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</si>
  <si>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</si>
  <si>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</si>
  <si>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</si>
  <si>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</si>
  <si>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</si>
  <si>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</si>
  <si>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</si>
  <si>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</si>
  <si>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</si>
  <si>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</si>
  <si>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</si>
  <si>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</si>
  <si>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</si>
  <si>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</si>
  <si>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</si>
  <si>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</si>
  <si>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</si>
  <si>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</si>
  <si>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</si>
  <si>
    <t>CHOO CHOO</t>
  </si>
  <si>
    <t>DEFUNCT 9/21/23</t>
  </si>
  <si>
    <t>Greenbacks</t>
  </si>
  <si>
    <t>DEFUNCT 10-13-23</t>
  </si>
  <si>
    <t>DEFUNCT 10-23-23</t>
  </si>
  <si>
    <t>Fred Gnats</t>
  </si>
  <si>
    <t>DEFUNCT 12-31-23</t>
  </si>
  <si>
    <t>Bless Ur Heart</t>
  </si>
  <si>
    <t>a</t>
  </si>
  <si>
    <t xml:space="preserve">ALABAMA 1 </t>
  </si>
  <si>
    <t>Sasquatch</t>
  </si>
  <si>
    <t>Kudzu Mafia</t>
  </si>
  <si>
    <t>Hogwash</t>
  </si>
  <si>
    <t>Krewe De Sanfu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</si>
</sst>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8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/>
    <xf numFmtId="0" fontId="14" fillId="8" borderId="5" xfId="0" applyFont="1" applyFill="1" applyBorder="1"/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11" fillId="8" borderId="5" xfId="0" applyFont="1" applyFill="1" applyBorder="1" applyProtection="1">
      <protection locked="0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2" fillId="10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0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0" fillId="2" borderId="5" xfId="1" applyNumberFormat="1" applyFont="1" applyFill="1" applyBorder="1"/>
    <xf numFmtId="0" fontId="0" fillId="6" borderId="5" xfId="0" quotePrefix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0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Protection="1">
      <protection locked="0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0" fillId="9" borderId="11" xfId="0" applyFill="1" applyBorder="1" applyAlignment="1">
      <alignment horizontal="center"/>
    </xf>
    <xf numFmtId="0" fontId="0" fillId="9" borderId="5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5" xfId="1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4" fillId="9" borderId="5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5" xfId="1" applyNumberFormat="1" applyFont="1" applyFill="1" applyBorder="1" applyAlignment="1">
      <alignment vertical="center"/>
    </xf>
    <xf numFmtId="0" fontId="2" fillId="9" borderId="1" xfId="0" applyFont="1" applyFill="1" applyBorder="1"/>
    <xf numFmtId="0" fontId="0" fillId="9" borderId="1" xfId="0" applyFill="1" applyBorder="1" applyAlignment="1" applyProtection="1">
      <alignment horizontal="center"/>
      <protection locked="0"/>
    </xf>
    <xf numFmtId="0" fontId="0" fillId="9" borderId="1" xfId="1" applyNumberFormat="1" applyFont="1" applyFill="1" applyBorder="1" applyProtection="1">
      <protection locked="0"/>
    </xf>
    <xf numFmtId="0" fontId="7" fillId="9" borderId="5" xfId="0" applyFont="1" applyFill="1" applyBorder="1" applyAlignment="1">
      <alignment horizontal="center"/>
    </xf>
    <xf numFmtId="1" fontId="0" fillId="9" borderId="10" xfId="0" applyNumberFormat="1" applyFill="1" applyBorder="1"/>
    <xf numFmtId="0" fontId="4" fillId="6" borderId="14" xfId="0" applyFont="1" applyFill="1" applyBorder="1" applyProtection="1"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1" fontId="0" fillId="6" borderId="0" xfId="0" applyNumberFormat="1" applyFill="1"/>
    <xf numFmtId="0" fontId="4" fillId="9" borderId="5" xfId="1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2" fillId="9" borderId="1" xfId="0" applyFont="1" applyFill="1" applyBorder="1" applyProtection="1">
      <protection locked="0"/>
    </xf>
    <xf numFmtId="0" fontId="0" fillId="10" borderId="5" xfId="0" applyFill="1" applyBorder="1" applyAlignment="1">
      <alignment vertical="top"/>
    </xf>
    <xf numFmtId="0" fontId="2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10" fontId="0" fillId="6" borderId="5" xfId="0" applyNumberFormat="1" applyFill="1" applyBorder="1"/>
    <xf numFmtId="0" fontId="14" fillId="6" borderId="1" xfId="0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6" borderId="5" xfId="0" applyFont="1" applyFill="1" applyBorder="1" applyProtection="1"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5" xfId="1" applyNumberFormat="1" applyFont="1" applyFill="1" applyBorder="1" applyAlignment="1" applyProtection="1">
      <alignment horizontal="center"/>
      <protection locked="0"/>
    </xf>
    <xf numFmtId="0" fontId="0" fillId="9" borderId="5" xfId="0" quotePrefix="1" applyFill="1" applyBorder="1" applyAlignment="1">
      <alignment horizontal="left" vertical="center"/>
    </xf>
    <xf numFmtId="0" fontId="0" fillId="10" borderId="1" xfId="0" applyFill="1" applyBorder="1"/>
    <xf numFmtId="0" fontId="4" fillId="9" borderId="5" xfId="0" applyFont="1" applyFill="1" applyBorder="1" applyAlignment="1">
      <alignment vertical="center"/>
    </xf>
    <xf numFmtId="0" fontId="5" fillId="9" borderId="5" xfId="0" applyFont="1" applyFill="1" applyBorder="1" applyProtection="1">
      <protection locked="0"/>
    </xf>
    <xf numFmtId="0" fontId="0" fillId="10" borderId="8" xfId="0" applyFill="1" applyBorder="1"/>
    <xf numFmtId="0" fontId="4" fillId="9" borderId="5" xfId="0" quotePrefix="1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6"/>
  <sheetViews>
    <sheetView zoomScale="150" zoomScaleNormal="150" workbookViewId="0">
      <pane xSplit="12" ySplit="2" topLeftCell="BA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27" sqref="L27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70" t="s">
        <v>300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s="162" customFormat="1" x14ac:dyDescent="0.3">
      <c r="A3" s="253" t="s">
        <v>99</v>
      </c>
      <c r="B3" s="254" t="s">
        <v>396</v>
      </c>
      <c r="C3" s="254">
        <v>1</v>
      </c>
      <c r="D3" s="254"/>
      <c r="E3" s="255"/>
      <c r="F3" s="254">
        <v>15</v>
      </c>
      <c r="G3" s="256">
        <f>$BS3/F3</f>
        <v>1.2</v>
      </c>
      <c r="H3" s="228">
        <v>0</v>
      </c>
      <c r="I3" s="228">
        <v>0</v>
      </c>
      <c r="J3" s="229">
        <v>2</v>
      </c>
      <c r="K3" s="229"/>
      <c r="L3" s="257"/>
      <c r="M3" s="229"/>
      <c r="N3" s="229"/>
      <c r="O3" s="229"/>
      <c r="P3" s="158">
        <f>+H3+SUM(M3:O3)</f>
        <v>0</v>
      </c>
      <c r="Q3" s="229">
        <v>0</v>
      </c>
      <c r="R3" s="229"/>
      <c r="S3" s="229"/>
      <c r="T3" s="229"/>
      <c r="U3" s="158">
        <f>+M3+SUM(R3:T3)</f>
        <v>0</v>
      </c>
      <c r="V3" s="229"/>
      <c r="W3" s="229"/>
      <c r="X3" s="229"/>
      <c r="Y3" s="229"/>
      <c r="Z3" s="254">
        <f>SUM(U3:Y3)</f>
        <v>0</v>
      </c>
      <c r="AA3" s="229"/>
      <c r="AB3" s="229"/>
      <c r="AC3" s="229"/>
      <c r="AD3" s="229"/>
      <c r="AE3" s="254">
        <f>SUM(Z3:AD3)</f>
        <v>0</v>
      </c>
      <c r="AF3" s="229"/>
      <c r="AG3" s="229"/>
      <c r="AH3" s="229"/>
      <c r="AI3" s="229"/>
      <c r="AJ3" s="254">
        <f>SUM(AE3:AI3)</f>
        <v>0</v>
      </c>
      <c r="AK3" s="229"/>
      <c r="AL3" s="229"/>
      <c r="AM3" s="229"/>
      <c r="AN3" s="229"/>
      <c r="AO3" s="254">
        <f>SUM(AJ3:AN3)</f>
        <v>0</v>
      </c>
      <c r="AP3" s="229"/>
      <c r="AQ3" s="229">
        <v>18</v>
      </c>
      <c r="AR3" s="229"/>
      <c r="AS3" s="229"/>
      <c r="AT3" s="254">
        <f>SUM(AO3:AS3)</f>
        <v>18</v>
      </c>
      <c r="AU3" s="229"/>
      <c r="AV3" s="229"/>
      <c r="AW3" s="229"/>
      <c r="AX3" s="229"/>
      <c r="AY3" s="254">
        <f>SUM(AT3:AX3)</f>
        <v>18</v>
      </c>
      <c r="AZ3" s="229"/>
      <c r="BA3" s="229"/>
      <c r="BB3" s="229"/>
      <c r="BC3" s="229"/>
      <c r="BD3" s="254">
        <f>SUM(AY3:BC3)</f>
        <v>18</v>
      </c>
      <c r="BE3" s="229"/>
      <c r="BF3" s="229"/>
      <c r="BG3" s="229"/>
      <c r="BH3" s="229"/>
      <c r="BI3" s="254">
        <f>SUM(BD3:BH3)</f>
        <v>18</v>
      </c>
      <c r="BJ3" s="229"/>
      <c r="BK3" s="229"/>
      <c r="BL3" s="229"/>
      <c r="BM3" s="229"/>
      <c r="BN3" s="254">
        <f>SUM(BI3:BM3)</f>
        <v>18</v>
      </c>
      <c r="BO3" s="229"/>
      <c r="BP3" s="229"/>
      <c r="BQ3" s="229"/>
      <c r="BR3" s="229"/>
      <c r="BS3" s="254">
        <f>SUM(BN3:BR3)</f>
        <v>18</v>
      </c>
    </row>
    <row r="4" spans="1:71" x14ac:dyDescent="0.3">
      <c r="A4" s="3"/>
      <c r="B4" s="4"/>
      <c r="C4" s="4"/>
      <c r="D4" s="4"/>
      <c r="E4" s="72"/>
      <c r="F4" s="4"/>
      <c r="G4" s="5"/>
      <c r="H4" s="73"/>
      <c r="I4" s="73"/>
      <c r="J4" s="8"/>
      <c r="K4" s="8"/>
      <c r="L4" s="54"/>
      <c r="M4" s="8"/>
      <c r="N4" s="8"/>
      <c r="O4" s="8"/>
      <c r="P4" s="4"/>
      <c r="Q4" s="8"/>
      <c r="R4" s="8"/>
      <c r="S4" s="8"/>
      <c r="T4" s="8"/>
      <c r="U4" s="4"/>
      <c r="V4" s="8"/>
      <c r="W4" s="8"/>
      <c r="X4" s="8"/>
      <c r="Y4" s="8"/>
      <c r="Z4" s="4"/>
      <c r="AA4" s="8"/>
      <c r="AB4" s="8"/>
      <c r="AC4" s="8"/>
      <c r="AD4" s="8"/>
      <c r="AE4" s="4"/>
      <c r="AF4" s="8"/>
      <c r="AG4" s="8"/>
      <c r="AH4" s="8"/>
      <c r="AI4" s="8"/>
      <c r="AJ4" s="4"/>
      <c r="AK4" s="8"/>
      <c r="AL4" s="8"/>
      <c r="AM4" s="8"/>
      <c r="AN4" s="8"/>
      <c r="AO4" s="4"/>
      <c r="AP4" s="1">
        <f t="shared" ref="AP4:AS4" si="0">SUM(AP3:AP3)</f>
        <v>0</v>
      </c>
      <c r="AQ4" s="1">
        <f t="shared" si="0"/>
        <v>18</v>
      </c>
      <c r="AR4" s="1">
        <f t="shared" si="0"/>
        <v>0</v>
      </c>
      <c r="AS4" s="1">
        <f t="shared" si="0"/>
        <v>0</v>
      </c>
      <c r="AT4" s="1">
        <f>SUM(AT3:AT3)</f>
        <v>18</v>
      </c>
      <c r="AU4" s="1">
        <f t="shared" ref="AU4:BR4" si="1">SUM(AU3:AU3)</f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>SUM(AY3:AY3)</f>
        <v>18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>SUM(BD3:BD3)</f>
        <v>18</v>
      </c>
      <c r="BE4" s="1">
        <f t="shared" si="1"/>
        <v>0</v>
      </c>
      <c r="BF4" s="1">
        <f t="shared" si="1"/>
        <v>0</v>
      </c>
      <c r="BG4" s="1">
        <f t="shared" si="1"/>
        <v>0</v>
      </c>
      <c r="BH4" s="1">
        <f t="shared" si="1"/>
        <v>0</v>
      </c>
      <c r="BI4" s="1">
        <f>SUM(BI3:BI3)</f>
        <v>18</v>
      </c>
      <c r="BJ4" s="1">
        <f t="shared" si="1"/>
        <v>0</v>
      </c>
      <c r="BK4" s="1">
        <f t="shared" si="1"/>
        <v>0</v>
      </c>
      <c r="BL4" s="1">
        <f t="shared" si="1"/>
        <v>0</v>
      </c>
      <c r="BM4" s="1">
        <f t="shared" si="1"/>
        <v>0</v>
      </c>
      <c r="BN4" s="1">
        <f>SUM(BN3:BN3)</f>
        <v>18</v>
      </c>
      <c r="BO4" s="1">
        <f t="shared" si="1"/>
        <v>0</v>
      </c>
      <c r="BP4" s="1">
        <f t="shared" si="1"/>
        <v>0</v>
      </c>
      <c r="BQ4" s="1">
        <f t="shared" si="1"/>
        <v>0</v>
      </c>
      <c r="BR4" s="1">
        <f t="shared" si="1"/>
        <v>0</v>
      </c>
      <c r="BS4" s="1">
        <f>SUM(BS3:BS3)</f>
        <v>18</v>
      </c>
    </row>
    <row r="5" spans="1:71" x14ac:dyDescent="0.3">
      <c r="A5" s="3"/>
      <c r="B5" s="4" t="s">
        <v>218</v>
      </c>
      <c r="C5" s="4"/>
      <c r="D5" s="4"/>
      <c r="E5" s="72"/>
      <c r="F5" s="4">
        <v>15</v>
      </c>
      <c r="G5" s="2">
        <f>$BS4/F5</f>
        <v>1.2</v>
      </c>
      <c r="H5" s="73"/>
      <c r="I5" s="73"/>
      <c r="J5" s="8"/>
      <c r="K5" s="8"/>
      <c r="L5" s="54"/>
      <c r="M5" s="1">
        <f>SUM(M3:M3)</f>
        <v>0</v>
      </c>
      <c r="N5" s="1">
        <f>SUM(N3:N3)</f>
        <v>0</v>
      </c>
      <c r="O5" s="1">
        <f>SUM(O3:O3)</f>
        <v>0</v>
      </c>
      <c r="P5" s="4">
        <f>+P3/F3</f>
        <v>0</v>
      </c>
      <c r="Q5" s="1">
        <f t="shared" ref="Q5:BR5" si="2">SUM(Q3:Q3)</f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86">
        <f>+M5+SUM(R5:T5)</f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86">
        <f>+R5+SUM(W5:Y5)</f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86">
        <f>+W5+SUM(AC7:AE7)</f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86">
        <f>+AC5+SUM(AG5:AI5)</f>
        <v>0</v>
      </c>
      <c r="AK5" s="1">
        <f t="shared" si="2"/>
        <v>0</v>
      </c>
      <c r="AL5" s="1">
        <f t="shared" si="2"/>
        <v>0</v>
      </c>
      <c r="AM5" s="1">
        <f t="shared" si="2"/>
        <v>0</v>
      </c>
      <c r="AN5" s="1">
        <f t="shared" si="2"/>
        <v>0</v>
      </c>
      <c r="AO5" s="86">
        <f>+AG5+SUM(AL5:AN5)</f>
        <v>0</v>
      </c>
      <c r="AP5" s="1">
        <f t="shared" si="2"/>
        <v>0</v>
      </c>
      <c r="AQ5" s="1">
        <f t="shared" si="2"/>
        <v>18</v>
      </c>
      <c r="AR5" s="1">
        <f t="shared" si="2"/>
        <v>0</v>
      </c>
      <c r="AS5" s="1">
        <f t="shared" si="2"/>
        <v>0</v>
      </c>
      <c r="AT5" s="2">
        <f>AT4/F5</f>
        <v>1.2</v>
      </c>
      <c r="AU5" s="1">
        <f t="shared" si="2"/>
        <v>0</v>
      </c>
      <c r="AV5" s="1">
        <f>AQ5+AV4</f>
        <v>18</v>
      </c>
      <c r="AW5" s="1">
        <f t="shared" si="2"/>
        <v>0</v>
      </c>
      <c r="AX5" s="1">
        <f t="shared" si="2"/>
        <v>0</v>
      </c>
      <c r="AY5" s="2">
        <f>AY4/F5</f>
        <v>1.2</v>
      </c>
      <c r="AZ5" s="1">
        <f t="shared" si="2"/>
        <v>0</v>
      </c>
      <c r="BA5" s="1">
        <f>AV5+BA4</f>
        <v>18</v>
      </c>
      <c r="BB5" s="1">
        <f t="shared" si="2"/>
        <v>0</v>
      </c>
      <c r="BC5" s="1">
        <f t="shared" si="2"/>
        <v>0</v>
      </c>
      <c r="BD5" s="2">
        <f>BD4/F5</f>
        <v>1.2</v>
      </c>
      <c r="BE5" s="1">
        <f t="shared" si="2"/>
        <v>0</v>
      </c>
      <c r="BF5" s="1">
        <f>BA5+BF4</f>
        <v>18</v>
      </c>
      <c r="BG5" s="1">
        <f t="shared" si="2"/>
        <v>0</v>
      </c>
      <c r="BH5" s="1">
        <f t="shared" si="2"/>
        <v>0</v>
      </c>
      <c r="BI5" s="85">
        <f>+BI4/F5</f>
        <v>1.2</v>
      </c>
      <c r="BJ5" s="1">
        <f t="shared" si="2"/>
        <v>0</v>
      </c>
      <c r="BK5" s="1">
        <f>BF5+BK4</f>
        <v>18</v>
      </c>
      <c r="BL5" s="1">
        <f t="shared" si="2"/>
        <v>0</v>
      </c>
      <c r="BM5" s="1">
        <f t="shared" si="2"/>
        <v>0</v>
      </c>
      <c r="BN5" s="85">
        <f>BN4/F5</f>
        <v>1.2</v>
      </c>
      <c r="BO5" s="1">
        <f t="shared" si="2"/>
        <v>0</v>
      </c>
      <c r="BP5" s="1">
        <f>BK5+BP4</f>
        <v>18</v>
      </c>
      <c r="BQ5" s="1">
        <f t="shared" si="2"/>
        <v>0</v>
      </c>
      <c r="BR5" s="1">
        <f t="shared" si="2"/>
        <v>0</v>
      </c>
      <c r="BS5" s="85">
        <f>BS4/F5</f>
        <v>1.2</v>
      </c>
    </row>
    <row r="6" spans="1:71" x14ac:dyDescent="0.3">
      <c r="A6" s="3"/>
      <c r="B6" s="4"/>
      <c r="C6" s="4"/>
      <c r="D6" s="4"/>
      <c r="E6" s="72"/>
      <c r="F6" s="4"/>
      <c r="G6" s="5"/>
      <c r="H6" s="73"/>
      <c r="I6" s="73"/>
      <c r="J6" s="8"/>
      <c r="K6" s="8"/>
      <c r="L6" s="54"/>
      <c r="M6" s="8"/>
      <c r="N6" s="8"/>
      <c r="O6" s="8"/>
      <c r="P6" s="4"/>
      <c r="Q6" s="8"/>
      <c r="R6" s="8"/>
      <c r="S6" s="8"/>
      <c r="T6" s="8"/>
      <c r="U6" s="4"/>
      <c r="V6" s="8"/>
      <c r="W6" s="8"/>
      <c r="X6" s="8"/>
      <c r="Y6" s="8"/>
      <c r="Z6" s="4"/>
      <c r="AA6" s="8"/>
      <c r="AB6" s="8"/>
      <c r="AC6" s="8"/>
      <c r="AD6" s="8"/>
      <c r="AE6" s="4"/>
      <c r="AF6" s="8"/>
      <c r="AG6" s="8"/>
      <c r="AH6" s="8"/>
      <c r="AI6" s="8"/>
      <c r="AJ6" s="4"/>
      <c r="AK6" s="8"/>
      <c r="AL6" s="8"/>
      <c r="AM6" s="8"/>
      <c r="AN6" s="8"/>
      <c r="AO6" s="4"/>
      <c r="AP6" s="8"/>
      <c r="AQ6" s="8"/>
      <c r="AR6" s="8"/>
      <c r="AS6" s="8"/>
      <c r="AT6" s="4"/>
      <c r="AU6" s="8"/>
      <c r="AV6" s="8"/>
      <c r="AW6" s="8"/>
      <c r="AX6" s="8"/>
      <c r="AY6" s="4"/>
      <c r="AZ6" s="8"/>
      <c r="BA6" s="8"/>
      <c r="BB6" s="8"/>
      <c r="BC6" s="8"/>
      <c r="BD6" s="4"/>
      <c r="BE6" s="8"/>
      <c r="BF6" s="8"/>
      <c r="BG6" s="8"/>
      <c r="BH6" s="8"/>
      <c r="BI6" s="4"/>
      <c r="BJ6" s="8"/>
      <c r="BK6" s="8"/>
      <c r="BL6" s="8"/>
      <c r="BM6" s="8"/>
      <c r="BN6" s="4"/>
      <c r="BO6" s="8"/>
      <c r="BP6" s="8"/>
      <c r="BQ6" s="8"/>
      <c r="BR6" s="8"/>
      <c r="BS6" s="4"/>
    </row>
    <row r="7" spans="1:71" x14ac:dyDescent="0.3">
      <c r="A7" s="3"/>
      <c r="B7" s="4"/>
      <c r="C7" s="4"/>
      <c r="D7" s="4"/>
      <c r="E7" s="72"/>
      <c r="F7" s="4"/>
      <c r="G7" s="5"/>
      <c r="H7" s="73"/>
      <c r="I7" s="73"/>
      <c r="J7" s="8"/>
      <c r="K7" s="8"/>
      <c r="L7" s="54"/>
      <c r="M7" s="8"/>
      <c r="N7" s="8"/>
      <c r="O7" s="8"/>
      <c r="P7" s="4"/>
      <c r="Q7" s="8"/>
      <c r="R7" s="8"/>
      <c r="S7" s="8"/>
      <c r="T7" s="8"/>
      <c r="U7" s="4"/>
      <c r="V7" s="8"/>
      <c r="W7" s="8"/>
      <c r="X7" s="8"/>
      <c r="Y7" s="8"/>
      <c r="Z7" s="4"/>
      <c r="AE7" s="1">
        <f>SUM(AD4:AD4)</f>
        <v>0</v>
      </c>
      <c r="AF7" s="8"/>
      <c r="AG7" s="8"/>
      <c r="AH7" s="8"/>
      <c r="AI7" s="8"/>
      <c r="AJ7" s="4"/>
      <c r="AK7" s="8"/>
      <c r="AL7" s="8"/>
      <c r="AM7" s="8"/>
      <c r="AN7" s="8"/>
      <c r="AO7" s="4"/>
      <c r="AP7" s="8"/>
      <c r="AQ7" s="8"/>
      <c r="AR7" s="8"/>
      <c r="AS7" s="8"/>
      <c r="AT7" s="4"/>
      <c r="AU7" s="8"/>
      <c r="AV7" s="8"/>
      <c r="AW7" s="8"/>
      <c r="AX7" s="8"/>
      <c r="AY7" s="4"/>
      <c r="AZ7" s="8"/>
      <c r="BA7" s="8"/>
      <c r="BB7" s="8"/>
      <c r="BC7" s="8"/>
      <c r="BD7" s="4"/>
      <c r="BE7" s="8"/>
      <c r="BF7" s="8"/>
      <c r="BG7" s="8"/>
      <c r="BH7" s="8"/>
      <c r="BI7" s="4"/>
      <c r="BJ7" s="8"/>
      <c r="BK7" s="8"/>
      <c r="BL7" s="8"/>
      <c r="BM7" s="8"/>
      <c r="BN7" s="4"/>
      <c r="BO7" s="8"/>
      <c r="BP7" s="8"/>
      <c r="BQ7" s="8"/>
      <c r="BR7" s="8"/>
      <c r="BS7" s="4"/>
    </row>
    <row r="8" spans="1:71" s="171" customFormat="1" x14ac:dyDescent="0.3">
      <c r="A8" s="164"/>
      <c r="B8" s="164" t="s">
        <v>195</v>
      </c>
      <c r="C8" s="164">
        <v>13</v>
      </c>
      <c r="D8" s="164">
        <v>4919</v>
      </c>
      <c r="E8" s="164">
        <v>15</v>
      </c>
      <c r="F8" s="164">
        <f>IF(B8="MAL",E8,IF(E8&gt;=11,E8+variables!$B$1,11))</f>
        <v>16</v>
      </c>
      <c r="G8" s="166">
        <f>$BS8/F8</f>
        <v>1</v>
      </c>
      <c r="H8" s="167">
        <v>15</v>
      </c>
      <c r="I8" s="167">
        <f>+H8+J8</f>
        <v>15</v>
      </c>
      <c r="J8" s="170"/>
      <c r="K8" s="170">
        <v>2025</v>
      </c>
      <c r="L8" s="222">
        <v>2024</v>
      </c>
      <c r="M8" s="170"/>
      <c r="N8" s="170"/>
      <c r="O8" s="170"/>
      <c r="P8" s="167">
        <f>+I8</f>
        <v>15</v>
      </c>
      <c r="Q8" s="170">
        <v>0</v>
      </c>
      <c r="R8" s="170"/>
      <c r="S8" s="170"/>
      <c r="T8" s="170"/>
      <c r="U8" s="164">
        <f>SUM(P8:T8)</f>
        <v>15</v>
      </c>
      <c r="V8" s="170"/>
      <c r="W8" s="170"/>
      <c r="X8" s="170"/>
      <c r="Y8" s="170">
        <v>1</v>
      </c>
      <c r="Z8" s="164">
        <f>SUM(U8:Y8)</f>
        <v>16</v>
      </c>
      <c r="AA8" s="170"/>
      <c r="AB8" s="170"/>
      <c r="AC8" s="170"/>
      <c r="AD8" s="170"/>
      <c r="AE8" s="164">
        <f>SUM(Z8:AD8)</f>
        <v>16</v>
      </c>
      <c r="AF8" s="170"/>
      <c r="AG8" s="170"/>
      <c r="AH8" s="170"/>
      <c r="AI8" s="170"/>
      <c r="AJ8" s="164">
        <f>SUM(AE8:AI8)</f>
        <v>16</v>
      </c>
      <c r="AK8" s="170"/>
      <c r="AL8" s="170"/>
      <c r="AM8" s="170"/>
      <c r="AN8" s="170"/>
      <c r="AO8" s="164">
        <f>SUM(AJ8:AN8)</f>
        <v>16</v>
      </c>
      <c r="AP8" s="170"/>
      <c r="AQ8" s="170"/>
      <c r="AR8" s="170"/>
      <c r="AS8" s="170"/>
      <c r="AT8" s="164">
        <f>SUM(AO8:AS8)</f>
        <v>16</v>
      </c>
      <c r="AU8" s="170"/>
      <c r="AV8" s="170"/>
      <c r="AW8" s="170"/>
      <c r="AX8" s="170"/>
      <c r="AY8" s="164">
        <f>SUM(AT8:AX8)</f>
        <v>16</v>
      </c>
      <c r="AZ8" s="170"/>
      <c r="BA8" s="170"/>
      <c r="BB8" s="170"/>
      <c r="BC8" s="170"/>
      <c r="BD8" s="164">
        <f>SUM(AY8:BC8)</f>
        <v>16</v>
      </c>
      <c r="BE8" s="170"/>
      <c r="BF8" s="170"/>
      <c r="BG8" s="170"/>
      <c r="BH8" s="170"/>
      <c r="BI8" s="164">
        <f>SUM(BD8:BH8)</f>
        <v>16</v>
      </c>
      <c r="BJ8" s="170"/>
      <c r="BK8" s="170"/>
      <c r="BL8" s="170"/>
      <c r="BM8" s="170"/>
      <c r="BN8" s="164">
        <f>SUM(BI8:BM8)</f>
        <v>16</v>
      </c>
      <c r="BO8" s="170"/>
      <c r="BP8" s="170"/>
      <c r="BQ8" s="170"/>
      <c r="BR8" s="170"/>
      <c r="BS8" s="164">
        <f>SUM(BN8:BR8)</f>
        <v>16</v>
      </c>
    </row>
    <row r="9" spans="1:71" x14ac:dyDescent="0.3">
      <c r="A9" s="1"/>
      <c r="B9" s="1"/>
      <c r="C9" s="1"/>
      <c r="D9" s="1"/>
      <c r="E9" s="1"/>
      <c r="F9" s="1"/>
      <c r="G9" s="2"/>
      <c r="H9" s="68"/>
      <c r="I9" s="68"/>
      <c r="J9" s="1"/>
      <c r="K9" s="1"/>
      <c r="L9" s="1"/>
      <c r="M9" s="1">
        <f t="shared" ref="M9:O9" si="3">SUM(M8:M8)</f>
        <v>0</v>
      </c>
      <c r="N9" s="1">
        <f t="shared" si="3"/>
        <v>0</v>
      </c>
      <c r="O9" s="1">
        <f t="shared" si="3"/>
        <v>0</v>
      </c>
      <c r="P9" s="1">
        <f t="shared" ref="P9:AO9" si="4">SUM(P3:P8)</f>
        <v>15</v>
      </c>
      <c r="Q9" s="1">
        <f>SUM(Q8:Q8)</f>
        <v>0</v>
      </c>
      <c r="R9" s="1">
        <f t="shared" ref="R9:T9" si="5">SUM(R8:R8)</f>
        <v>0</v>
      </c>
      <c r="S9" s="1">
        <f t="shared" si="5"/>
        <v>0</v>
      </c>
      <c r="T9" s="1">
        <f t="shared" si="5"/>
        <v>0</v>
      </c>
      <c r="U9" s="1">
        <f t="shared" si="4"/>
        <v>15</v>
      </c>
      <c r="V9" s="1">
        <f t="shared" ref="V9" si="6">SUM(V8:V8)</f>
        <v>0</v>
      </c>
      <c r="W9" s="1">
        <f t="shared" ref="W9" si="7">SUM(W8:W8)</f>
        <v>0</v>
      </c>
      <c r="X9" s="1">
        <f t="shared" ref="X9" si="8">SUM(X8:X8)</f>
        <v>0</v>
      </c>
      <c r="Y9" s="1">
        <f t="shared" ref="Y9" si="9">SUM(Y8:Y8)</f>
        <v>1</v>
      </c>
      <c r="Z9" s="1">
        <f t="shared" si="4"/>
        <v>16</v>
      </c>
      <c r="AA9" s="1">
        <f t="shared" ref="AA9" si="10">SUM(AA8:AA8)</f>
        <v>0</v>
      </c>
      <c r="AB9" s="1">
        <f t="shared" ref="AB9" si="11">SUM(AB8:AB8)</f>
        <v>0</v>
      </c>
      <c r="AC9" s="1">
        <f t="shared" ref="AC9" si="12">SUM(AC8:AC8)</f>
        <v>0</v>
      </c>
      <c r="AD9" s="1">
        <f t="shared" ref="AD9" si="13">SUM(AD8:AD8)</f>
        <v>0</v>
      </c>
      <c r="AE9" s="1">
        <f t="shared" si="4"/>
        <v>16</v>
      </c>
      <c r="AF9" s="1">
        <f t="shared" ref="AF9" si="14">SUM(AF8:AF8)</f>
        <v>0</v>
      </c>
      <c r="AG9" s="1">
        <f t="shared" ref="AG9" si="15">SUM(AG8:AG8)</f>
        <v>0</v>
      </c>
      <c r="AH9" s="1">
        <f t="shared" ref="AH9" si="16">SUM(AH8:AH8)</f>
        <v>0</v>
      </c>
      <c r="AI9" s="1">
        <f t="shared" ref="AI9" si="17">SUM(AI8:AI8)</f>
        <v>0</v>
      </c>
      <c r="AJ9" s="1">
        <f t="shared" si="4"/>
        <v>16</v>
      </c>
      <c r="AK9" s="1">
        <f t="shared" ref="AK9" si="18">SUM(AK8:AK8)</f>
        <v>0</v>
      </c>
      <c r="AL9" s="1">
        <f t="shared" ref="AL9" si="19">SUM(AL8:AL8)</f>
        <v>0</v>
      </c>
      <c r="AM9" s="1">
        <f t="shared" ref="AM9" si="20">SUM(AM8:AM8)</f>
        <v>0</v>
      </c>
      <c r="AN9" s="1">
        <f t="shared" ref="AN9" si="21">SUM(AN8:AN8)</f>
        <v>0</v>
      </c>
      <c r="AO9" s="1">
        <f t="shared" si="4"/>
        <v>16</v>
      </c>
      <c r="AP9" s="1">
        <f t="shared" ref="AP9" si="22">SUM(AP8:AP8)</f>
        <v>0</v>
      </c>
      <c r="AQ9" s="1">
        <f t="shared" ref="AQ9" si="23">SUM(AQ8:AQ8)</f>
        <v>0</v>
      </c>
      <c r="AR9" s="1">
        <f t="shared" ref="AR9" si="24">SUM(AR8:AR8)</f>
        <v>0</v>
      </c>
      <c r="AS9" s="1">
        <f t="shared" ref="AS9" si="25">SUM(AS8:AS8)</f>
        <v>0</v>
      </c>
      <c r="AT9" s="1">
        <f>SUM(AT8:AT8)</f>
        <v>16</v>
      </c>
      <c r="AU9" s="1">
        <f t="shared" ref="AU9" si="26">SUM(AU8:AU8)</f>
        <v>0</v>
      </c>
      <c r="AV9" s="1">
        <f t="shared" ref="AV9" si="27">SUM(AV8:AV8)</f>
        <v>0</v>
      </c>
      <c r="AW9" s="1">
        <f t="shared" ref="AW9" si="28">SUM(AW8:AW8)</f>
        <v>0</v>
      </c>
      <c r="AX9" s="1">
        <f t="shared" ref="AX9" si="29">SUM(AX8:AX8)</f>
        <v>0</v>
      </c>
      <c r="AY9" s="1">
        <f>SUM(AY8:AY8)</f>
        <v>16</v>
      </c>
      <c r="AZ9" s="1">
        <f t="shared" ref="AZ9" si="30">SUM(AZ8:AZ8)</f>
        <v>0</v>
      </c>
      <c r="BA9" s="1">
        <f t="shared" ref="BA9" si="31">SUM(BA8:BA8)</f>
        <v>0</v>
      </c>
      <c r="BB9" s="1">
        <f t="shared" ref="BB9" si="32">SUM(BB8:BB8)</f>
        <v>0</v>
      </c>
      <c r="BC9" s="1">
        <f t="shared" ref="BC9:BR9" si="33">SUM(BC3:BC8)</f>
        <v>0</v>
      </c>
      <c r="BD9" s="1">
        <f>SUM(BD8:BD8)</f>
        <v>16</v>
      </c>
      <c r="BE9" s="1">
        <f t="shared" si="33"/>
        <v>0</v>
      </c>
      <c r="BF9" s="1">
        <f>SUM(BF8:BF8)</f>
        <v>0</v>
      </c>
      <c r="BG9" s="1">
        <f t="shared" si="33"/>
        <v>0</v>
      </c>
      <c r="BH9" s="1">
        <f t="shared" si="33"/>
        <v>0</v>
      </c>
      <c r="BI9" s="1">
        <f>SUM(BI8:BI8)</f>
        <v>16</v>
      </c>
      <c r="BJ9" s="1">
        <f t="shared" si="33"/>
        <v>0</v>
      </c>
      <c r="BK9" s="1">
        <f>SUM(BK8:BK8)</f>
        <v>0</v>
      </c>
      <c r="BL9" s="1">
        <f t="shared" si="33"/>
        <v>0</v>
      </c>
      <c r="BM9" s="1">
        <f t="shared" si="33"/>
        <v>0</v>
      </c>
      <c r="BN9" s="1">
        <f>SUM(BN8:BN8)</f>
        <v>16</v>
      </c>
      <c r="BO9" s="1">
        <f t="shared" si="33"/>
        <v>0</v>
      </c>
      <c r="BP9" s="1">
        <f>SUM(BP8:BP8)</f>
        <v>0</v>
      </c>
      <c r="BQ9" s="1">
        <f t="shared" si="33"/>
        <v>0</v>
      </c>
      <c r="BR9" s="1">
        <f t="shared" si="33"/>
        <v>0</v>
      </c>
      <c r="BS9" s="1">
        <f>SUM(BS8:BS8)</f>
        <v>16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SUM(E3:E8)</f>
        <v>15</v>
      </c>
      <c r="F10" s="1">
        <f>SUM(F8:F8)</f>
        <v>16</v>
      </c>
      <c r="G10" s="2">
        <f>$BS9/F10</f>
        <v>1</v>
      </c>
      <c r="H10" s="68"/>
      <c r="I10" s="68">
        <f>+H10+J10</f>
        <v>2</v>
      </c>
      <c r="J10" s="1">
        <f>SUM(J3:J8)</f>
        <v>2</v>
      </c>
      <c r="K10" s="1"/>
      <c r="L10" s="1"/>
      <c r="M10" s="1"/>
      <c r="N10" s="1"/>
      <c r="O10" s="1"/>
      <c r="P10" s="2">
        <f>P9/F10</f>
        <v>0.9375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0.9375</v>
      </c>
      <c r="V10" s="1"/>
      <c r="W10" s="1">
        <f>R10+W9</f>
        <v>0</v>
      </c>
      <c r="X10" s="1">
        <f>S10+X9</f>
        <v>0</v>
      </c>
      <c r="Y10" s="1">
        <f>T10+Y9</f>
        <v>1</v>
      </c>
      <c r="Z10" s="2">
        <f>Z9/F10</f>
        <v>1</v>
      </c>
      <c r="AA10" s="1"/>
      <c r="AB10" s="1">
        <f>W10+AB9</f>
        <v>0</v>
      </c>
      <c r="AC10" s="1">
        <f>X10+AC9</f>
        <v>0</v>
      </c>
      <c r="AD10" s="1">
        <f>Y10+AD9</f>
        <v>1</v>
      </c>
      <c r="AE10" s="2">
        <f>AE9/F10</f>
        <v>1</v>
      </c>
      <c r="AF10" s="1"/>
      <c r="AG10" s="1">
        <f>AB10+AG9</f>
        <v>0</v>
      </c>
      <c r="AH10" s="1">
        <f>AC10+AH9</f>
        <v>0</v>
      </c>
      <c r="AI10" s="1">
        <f>AD10+AI9</f>
        <v>1</v>
      </c>
      <c r="AJ10" s="2">
        <f>AJ9/F10</f>
        <v>1</v>
      </c>
      <c r="AK10" s="1"/>
      <c r="AL10" s="1">
        <f>AG10+AL9</f>
        <v>0</v>
      </c>
      <c r="AM10" s="1">
        <f>AH10+AM9</f>
        <v>0</v>
      </c>
      <c r="AN10" s="1">
        <f>AI10+AN9</f>
        <v>1</v>
      </c>
      <c r="AO10" s="2">
        <f>AO9/F10</f>
        <v>1</v>
      </c>
      <c r="AP10" s="1"/>
      <c r="AQ10" s="1">
        <f>AL10+AQ9</f>
        <v>0</v>
      </c>
      <c r="AR10" s="1">
        <f>AM10+AR9</f>
        <v>0</v>
      </c>
      <c r="AS10" s="1">
        <f>AN10+AS9</f>
        <v>1</v>
      </c>
      <c r="AT10" s="2">
        <f>AT9/F10</f>
        <v>1</v>
      </c>
      <c r="AU10" s="1"/>
      <c r="AV10" s="1">
        <f>AQ10+AV9</f>
        <v>0</v>
      </c>
      <c r="AW10" s="1">
        <f>AR10+AW9</f>
        <v>0</v>
      </c>
      <c r="AX10" s="1">
        <f>AS10+AX9</f>
        <v>1</v>
      </c>
      <c r="AY10" s="2">
        <f>AY9/F10</f>
        <v>1</v>
      </c>
      <c r="AZ10" s="1"/>
      <c r="BA10" s="1">
        <f>AV10+BA9</f>
        <v>0</v>
      </c>
      <c r="BB10" s="1">
        <f>AW10+BB9</f>
        <v>0</v>
      </c>
      <c r="BC10" s="1">
        <f>AX10+BC9</f>
        <v>1</v>
      </c>
      <c r="BD10" s="2">
        <f>BD9/F10</f>
        <v>1</v>
      </c>
      <c r="BE10" s="1">
        <f t="shared" ref="BE10:BH10" si="34">AZ10+BE9</f>
        <v>0</v>
      </c>
      <c r="BF10" s="1">
        <f t="shared" si="34"/>
        <v>0</v>
      </c>
      <c r="BG10" s="1">
        <f t="shared" si="34"/>
        <v>0</v>
      </c>
      <c r="BH10" s="1">
        <f t="shared" si="34"/>
        <v>1</v>
      </c>
      <c r="BI10" s="2">
        <f>BI9/F10</f>
        <v>1</v>
      </c>
      <c r="BJ10" s="1"/>
      <c r="BK10" s="1">
        <f>BF10+BK9</f>
        <v>0</v>
      </c>
      <c r="BL10" s="1">
        <f>BG10+BL9</f>
        <v>0</v>
      </c>
      <c r="BM10" s="1">
        <f>BH10+BM9</f>
        <v>1</v>
      </c>
      <c r="BN10" s="2">
        <f>BN9/F10</f>
        <v>1</v>
      </c>
      <c r="BO10" s="1"/>
      <c r="BP10" s="1">
        <f>BK10+BP9</f>
        <v>0</v>
      </c>
      <c r="BQ10" s="1">
        <f>BL10+BQ9</f>
        <v>0</v>
      </c>
      <c r="BR10" s="1">
        <f>BM10+BR9</f>
        <v>1</v>
      </c>
      <c r="BS10" s="2">
        <f>BS9/F10</f>
        <v>1</v>
      </c>
    </row>
    <row r="12" spans="1:71" x14ac:dyDescent="0.3">
      <c r="A12" s="20" t="s">
        <v>108</v>
      </c>
      <c r="B12" s="1"/>
      <c r="C12" s="1"/>
      <c r="D12" s="1"/>
      <c r="E12" s="1"/>
      <c r="F12" s="1"/>
      <c r="G12" s="1"/>
      <c r="H12" s="68"/>
      <c r="I12" s="68"/>
      <c r="J12" s="9"/>
      <c r="K12" s="9"/>
      <c r="L12" s="9"/>
      <c r="M12" s="9"/>
      <c r="N12" s="9"/>
      <c r="O12" s="9"/>
      <c r="P12" s="1">
        <f>SUM(M12:O12)</f>
        <v>0</v>
      </c>
      <c r="Q12" s="9"/>
      <c r="R12" s="9"/>
      <c r="S12" s="9"/>
      <c r="T12" s="9"/>
      <c r="U12" s="1">
        <f>SUM(P12:T12)</f>
        <v>0</v>
      </c>
      <c r="V12" s="9"/>
      <c r="W12" s="9"/>
      <c r="X12" s="9"/>
      <c r="Y12" s="9"/>
      <c r="Z12" s="1">
        <f>SUM(U12:Y12)</f>
        <v>0</v>
      </c>
      <c r="AA12" s="9"/>
      <c r="AB12" s="9"/>
      <c r="AC12" s="9"/>
      <c r="AD12" s="9"/>
      <c r="AE12" s="1">
        <f>SUM(Z12:AD12)</f>
        <v>0</v>
      </c>
      <c r="AF12" s="9"/>
      <c r="AG12" s="9"/>
      <c r="AH12" s="9"/>
      <c r="AI12" s="9"/>
      <c r="AJ12" s="1">
        <f>SUM(AE12:AI12)</f>
        <v>0</v>
      </c>
      <c r="AK12" s="9"/>
      <c r="AL12" s="9"/>
      <c r="AM12" s="9"/>
      <c r="AN12" s="9"/>
      <c r="AO12" s="1">
        <f>SUM(AJ12:AN12)</f>
        <v>0</v>
      </c>
      <c r="AP12" s="9"/>
      <c r="AQ12" s="9"/>
      <c r="AR12" s="9"/>
      <c r="AS12" s="9"/>
      <c r="AT12" s="1">
        <f>SUM(AO12:AS12)</f>
        <v>0</v>
      </c>
      <c r="AU12" s="9"/>
      <c r="AV12" s="9"/>
      <c r="AW12" s="9"/>
      <c r="AX12" s="9"/>
      <c r="AY12" s="1">
        <f>SUM(AT12:AX12)</f>
        <v>0</v>
      </c>
      <c r="AZ12" s="9"/>
      <c r="BA12" s="9"/>
      <c r="BB12" s="9"/>
      <c r="BC12" s="9"/>
      <c r="BD12" s="1">
        <f>SUM(AY12:BC12)</f>
        <v>0</v>
      </c>
      <c r="BE12" s="9"/>
      <c r="BF12" s="9"/>
      <c r="BG12" s="9"/>
      <c r="BH12" s="9"/>
      <c r="BI12" s="1">
        <f>SUM(BD12:BH12)</f>
        <v>0</v>
      </c>
      <c r="BJ12" s="9"/>
      <c r="BK12" s="9"/>
      <c r="BL12" s="9"/>
      <c r="BM12" s="9"/>
      <c r="BN12" s="1">
        <f>SUM(BI12:BM12)</f>
        <v>0</v>
      </c>
      <c r="BO12" s="9"/>
      <c r="BP12" s="9"/>
      <c r="BQ12" s="9"/>
      <c r="BR12" s="9"/>
      <c r="BS12" s="1">
        <f>SUM(BN12:BR12)</f>
        <v>0</v>
      </c>
    </row>
    <row r="13" spans="1:71" s="171" customFormat="1" x14ac:dyDescent="0.3">
      <c r="A13" s="217"/>
      <c r="B13" s="164" t="s">
        <v>206</v>
      </c>
      <c r="C13" s="164">
        <v>2</v>
      </c>
      <c r="D13" s="164">
        <v>9785</v>
      </c>
      <c r="E13" s="164">
        <v>42</v>
      </c>
      <c r="F13" s="164">
        <f>IF(B13="MAL",E13,IF(E13&gt;=11,E13+variables!$B$1,11))</f>
        <v>43</v>
      </c>
      <c r="G13" s="166">
        <f>$BS13/F13</f>
        <v>1.1395348837209303</v>
      </c>
      <c r="H13" s="167">
        <v>15</v>
      </c>
      <c r="I13" s="167">
        <f>+H13+J13</f>
        <v>16</v>
      </c>
      <c r="J13" s="170">
        <v>1</v>
      </c>
      <c r="K13" s="170">
        <v>2025</v>
      </c>
      <c r="L13" s="170">
        <v>2025</v>
      </c>
      <c r="M13" s="170"/>
      <c r="N13" s="170"/>
      <c r="O13" s="170"/>
      <c r="P13" s="167">
        <f>+H13</f>
        <v>15</v>
      </c>
      <c r="Q13" s="170">
        <v>0</v>
      </c>
      <c r="R13" s="170"/>
      <c r="S13" s="170"/>
      <c r="T13" s="170"/>
      <c r="U13" s="164">
        <f>SUM(P13:T13)</f>
        <v>15</v>
      </c>
      <c r="V13" s="170"/>
      <c r="W13" s="170">
        <v>2</v>
      </c>
      <c r="X13" s="170"/>
      <c r="Y13" s="170">
        <v>2</v>
      </c>
      <c r="Z13" s="164">
        <f>SUM(U13:Y13)</f>
        <v>19</v>
      </c>
      <c r="AA13" s="170"/>
      <c r="AB13" s="170"/>
      <c r="AC13" s="170"/>
      <c r="AD13" s="170"/>
      <c r="AE13" s="164">
        <f>SUM(Z13:AD13)</f>
        <v>19</v>
      </c>
      <c r="AF13" s="170"/>
      <c r="AG13" s="170">
        <v>2</v>
      </c>
      <c r="AH13" s="170">
        <v>27</v>
      </c>
      <c r="AI13" s="170"/>
      <c r="AJ13" s="164">
        <f>SUM(AE13:AI13)</f>
        <v>48</v>
      </c>
      <c r="AK13" s="170"/>
      <c r="AL13" s="170">
        <v>1</v>
      </c>
      <c r="AM13" s="170"/>
      <c r="AN13" s="170"/>
      <c r="AO13" s="164">
        <f>SUM(AJ13:AN13)</f>
        <v>49</v>
      </c>
      <c r="AP13" s="170"/>
      <c r="AQ13" s="170"/>
      <c r="AR13" s="170"/>
      <c r="AS13" s="170"/>
      <c r="AT13" s="164">
        <f>SUM(AO13:AS13)</f>
        <v>49</v>
      </c>
      <c r="AU13" s="170"/>
      <c r="AV13" s="170"/>
      <c r="AW13" s="170"/>
      <c r="AX13" s="170"/>
      <c r="AY13" s="164">
        <f>SUM(AT13:AX13)</f>
        <v>49</v>
      </c>
      <c r="AZ13" s="170"/>
      <c r="BA13" s="170"/>
      <c r="BB13" s="170"/>
      <c r="BC13" s="170"/>
      <c r="BD13" s="164">
        <f>SUM(AY13:BC13)</f>
        <v>49</v>
      </c>
      <c r="BE13" s="170"/>
      <c r="BF13" s="170"/>
      <c r="BG13" s="170"/>
      <c r="BH13" s="170"/>
      <c r="BI13" s="164">
        <f>SUM(BD13:BH13)</f>
        <v>49</v>
      </c>
      <c r="BJ13" s="170"/>
      <c r="BK13" s="170"/>
      <c r="BL13" s="170"/>
      <c r="BM13" s="170"/>
      <c r="BN13" s="164">
        <f>SUM(BI13:BM13)</f>
        <v>49</v>
      </c>
      <c r="BO13" s="170"/>
      <c r="BP13" s="170"/>
      <c r="BQ13" s="170"/>
      <c r="BR13" s="170"/>
      <c r="BS13" s="164">
        <f>SUM(BN13:BR13)</f>
        <v>49</v>
      </c>
    </row>
    <row r="14" spans="1:71" x14ac:dyDescent="0.3">
      <c r="A14" s="1"/>
      <c r="B14" s="1"/>
      <c r="C14" s="1"/>
      <c r="D14" s="1"/>
      <c r="E14" s="1"/>
      <c r="F14" s="1"/>
      <c r="G14" s="2"/>
      <c r="H14" s="68"/>
      <c r="I14" s="68"/>
      <c r="J14" s="9"/>
      <c r="K14" s="9"/>
      <c r="L14" s="9"/>
      <c r="M14" s="1">
        <f>SUM(M13:M13)</f>
        <v>0</v>
      </c>
      <c r="N14" s="1">
        <f>SUM(N13:N13)</f>
        <v>0</v>
      </c>
      <c r="O14" s="1">
        <f>SUM(O13:O13)</f>
        <v>0</v>
      </c>
      <c r="P14" s="1">
        <f>SUM(P13:P13)</f>
        <v>15</v>
      </c>
      <c r="Q14" s="1">
        <f>SUM(Q13:Q13)</f>
        <v>0</v>
      </c>
      <c r="R14" s="1">
        <f t="shared" ref="R14:BN14" si="35">SUM(R13:R13)</f>
        <v>0</v>
      </c>
      <c r="S14" s="1">
        <f t="shared" si="35"/>
        <v>0</v>
      </c>
      <c r="T14" s="1"/>
      <c r="U14" s="1">
        <f t="shared" si="35"/>
        <v>15</v>
      </c>
      <c r="V14" s="1">
        <f t="shared" si="35"/>
        <v>0</v>
      </c>
      <c r="W14" s="1">
        <f t="shared" si="35"/>
        <v>2</v>
      </c>
      <c r="X14" s="1">
        <f t="shared" si="35"/>
        <v>0</v>
      </c>
      <c r="Y14" s="1">
        <f t="shared" si="35"/>
        <v>2</v>
      </c>
      <c r="Z14" s="1">
        <f t="shared" si="35"/>
        <v>19</v>
      </c>
      <c r="AA14" s="1">
        <f t="shared" si="35"/>
        <v>0</v>
      </c>
      <c r="AB14" s="1">
        <f t="shared" si="35"/>
        <v>0</v>
      </c>
      <c r="AC14" s="1">
        <f t="shared" si="35"/>
        <v>0</v>
      </c>
      <c r="AD14" s="1">
        <f t="shared" si="35"/>
        <v>0</v>
      </c>
      <c r="AE14" s="1">
        <f t="shared" si="35"/>
        <v>19</v>
      </c>
      <c r="AF14" s="1">
        <f t="shared" si="35"/>
        <v>0</v>
      </c>
      <c r="AG14" s="1">
        <f t="shared" si="35"/>
        <v>2</v>
      </c>
      <c r="AH14" s="1">
        <f t="shared" si="35"/>
        <v>27</v>
      </c>
      <c r="AI14" s="1">
        <f t="shared" si="35"/>
        <v>0</v>
      </c>
      <c r="AJ14" s="1">
        <f t="shared" si="35"/>
        <v>48</v>
      </c>
      <c r="AK14" s="1">
        <f t="shared" si="35"/>
        <v>0</v>
      </c>
      <c r="AL14" s="1">
        <f t="shared" si="35"/>
        <v>1</v>
      </c>
      <c r="AM14" s="1">
        <f t="shared" si="35"/>
        <v>0</v>
      </c>
      <c r="AN14" s="1">
        <f t="shared" si="35"/>
        <v>0</v>
      </c>
      <c r="AO14" s="1">
        <f t="shared" si="35"/>
        <v>49</v>
      </c>
      <c r="AP14" s="1">
        <f t="shared" si="35"/>
        <v>0</v>
      </c>
      <c r="AQ14" s="1">
        <f t="shared" si="35"/>
        <v>0</v>
      </c>
      <c r="AR14" s="1">
        <f t="shared" si="35"/>
        <v>0</v>
      </c>
      <c r="AS14" s="1">
        <f t="shared" si="35"/>
        <v>0</v>
      </c>
      <c r="AT14" s="1">
        <f t="shared" si="35"/>
        <v>49</v>
      </c>
      <c r="AU14" s="1">
        <f t="shared" si="35"/>
        <v>0</v>
      </c>
      <c r="AV14" s="1">
        <f t="shared" si="35"/>
        <v>0</v>
      </c>
      <c r="AW14" s="1">
        <f t="shared" si="35"/>
        <v>0</v>
      </c>
      <c r="AX14" s="1">
        <f t="shared" si="35"/>
        <v>0</v>
      </c>
      <c r="AY14" s="1">
        <f t="shared" si="35"/>
        <v>49</v>
      </c>
      <c r="AZ14" s="1">
        <f t="shared" si="35"/>
        <v>0</v>
      </c>
      <c r="BA14" s="1">
        <f t="shared" si="35"/>
        <v>0</v>
      </c>
      <c r="BB14" s="1">
        <f t="shared" si="35"/>
        <v>0</v>
      </c>
      <c r="BC14" s="1">
        <f t="shared" si="35"/>
        <v>0</v>
      </c>
      <c r="BD14" s="1">
        <f t="shared" si="35"/>
        <v>49</v>
      </c>
      <c r="BE14" s="1">
        <f t="shared" si="35"/>
        <v>0</v>
      </c>
      <c r="BF14" s="1">
        <f t="shared" si="35"/>
        <v>0</v>
      </c>
      <c r="BG14" s="1">
        <f t="shared" si="35"/>
        <v>0</v>
      </c>
      <c r="BH14" s="1">
        <f t="shared" si="35"/>
        <v>0</v>
      </c>
      <c r="BI14" s="1">
        <f t="shared" si="35"/>
        <v>49</v>
      </c>
      <c r="BJ14" s="1">
        <f t="shared" si="35"/>
        <v>0</v>
      </c>
      <c r="BK14" s="1">
        <f t="shared" si="35"/>
        <v>0</v>
      </c>
      <c r="BL14" s="1">
        <f t="shared" si="35"/>
        <v>0</v>
      </c>
      <c r="BM14" s="1">
        <f t="shared" si="35"/>
        <v>0</v>
      </c>
      <c r="BN14" s="1">
        <f t="shared" si="35"/>
        <v>49</v>
      </c>
      <c r="BO14" s="1">
        <f>SUM(BO13:BO13)</f>
        <v>0</v>
      </c>
      <c r="BP14" s="1">
        <f>SUM(BP13:BP13)</f>
        <v>0</v>
      </c>
      <c r="BQ14" s="1">
        <f>SUM(BQ13:BQ13)</f>
        <v>0</v>
      </c>
      <c r="BR14" s="1">
        <f>SUM(BR13:BR13)</f>
        <v>0</v>
      </c>
      <c r="BS14" s="1">
        <f>SUM(BS13:BS13)</f>
        <v>49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SUM(E13:E13)</f>
        <v>42</v>
      </c>
      <c r="F15" s="1">
        <f>SUM(F13:F13)</f>
        <v>43</v>
      </c>
      <c r="G15" s="2">
        <f>$BS14/F15</f>
        <v>1.1395348837209303</v>
      </c>
      <c r="H15" s="68"/>
      <c r="I15" s="68">
        <f>+H15+J15</f>
        <v>0</v>
      </c>
      <c r="J15" s="1"/>
      <c r="K15" s="1"/>
      <c r="L15" s="1"/>
      <c r="M15" s="1"/>
      <c r="N15" s="1"/>
      <c r="O15" s="1"/>
      <c r="P15" s="2">
        <f>P14/F15</f>
        <v>0.34883720930232559</v>
      </c>
      <c r="Q15" s="1"/>
      <c r="R15" s="1">
        <f>M14+R14</f>
        <v>0</v>
      </c>
      <c r="S15" s="1">
        <f>N14+S14</f>
        <v>0</v>
      </c>
      <c r="T15" s="1">
        <f>O14+T14</f>
        <v>0</v>
      </c>
      <c r="U15" s="2">
        <f>U14/F15</f>
        <v>0.34883720930232559</v>
      </c>
      <c r="V15" s="1"/>
      <c r="W15" s="1">
        <f>R15+W14</f>
        <v>2</v>
      </c>
      <c r="X15" s="1">
        <f>S15+X14</f>
        <v>0</v>
      </c>
      <c r="Y15" s="1"/>
      <c r="Z15" s="2">
        <f>Z14/F15</f>
        <v>0.44186046511627908</v>
      </c>
      <c r="AA15" s="1"/>
      <c r="AB15" s="1">
        <f>W15+AB14</f>
        <v>2</v>
      </c>
      <c r="AC15" s="1">
        <f>X15+AC14</f>
        <v>0</v>
      </c>
      <c r="AD15" s="1">
        <f>Y15+AD14</f>
        <v>0</v>
      </c>
      <c r="AE15" s="2">
        <f>AE14/F15</f>
        <v>0.44186046511627908</v>
      </c>
      <c r="AF15" s="1"/>
      <c r="AG15" s="1">
        <f>AB15+AG14</f>
        <v>4</v>
      </c>
      <c r="AH15" s="1">
        <f>AC15+AH14</f>
        <v>27</v>
      </c>
      <c r="AI15" s="1">
        <f>AD15+AI14</f>
        <v>0</v>
      </c>
      <c r="AJ15" s="2">
        <f>AJ14/F15</f>
        <v>1.1162790697674418</v>
      </c>
      <c r="AK15" s="1"/>
      <c r="AL15" s="1">
        <f>AG15+AL14</f>
        <v>5</v>
      </c>
      <c r="AM15" s="1">
        <f>AH15+AM14</f>
        <v>27</v>
      </c>
      <c r="AN15" s="1">
        <f>AI15+AN14</f>
        <v>0</v>
      </c>
      <c r="AO15" s="2">
        <f>AO14/F15</f>
        <v>1.1395348837209303</v>
      </c>
      <c r="AP15" s="1"/>
      <c r="AQ15" s="1">
        <f>AL15+AQ14</f>
        <v>5</v>
      </c>
      <c r="AR15" s="1">
        <f>AM15+AR14</f>
        <v>27</v>
      </c>
      <c r="AS15" s="1">
        <f>AN15+AS14</f>
        <v>0</v>
      </c>
      <c r="AT15" s="2">
        <f>AT14/F15</f>
        <v>1.1395348837209303</v>
      </c>
      <c r="AU15" s="1"/>
      <c r="AV15" s="1">
        <f>AQ15+AV14</f>
        <v>5</v>
      </c>
      <c r="AW15" s="1">
        <f>AR15+AW14</f>
        <v>27</v>
      </c>
      <c r="AX15" s="1">
        <f>AS15+AX14</f>
        <v>0</v>
      </c>
      <c r="AY15" s="2">
        <f>AY14/F15</f>
        <v>1.1395348837209303</v>
      </c>
      <c r="AZ15" s="1"/>
      <c r="BA15" s="1">
        <f>AV15+BA14</f>
        <v>5</v>
      </c>
      <c r="BB15" s="1">
        <f>AW15+BB14</f>
        <v>27</v>
      </c>
      <c r="BC15" s="1">
        <f>AX15+BC14</f>
        <v>0</v>
      </c>
      <c r="BD15" s="2">
        <f>BD14/F15</f>
        <v>1.1395348837209303</v>
      </c>
      <c r="BE15" s="1"/>
      <c r="BF15" s="1">
        <f>BA15+BF14</f>
        <v>5</v>
      </c>
      <c r="BG15" s="1">
        <f>BB15+BG14</f>
        <v>27</v>
      </c>
      <c r="BH15" s="1">
        <f>BC15+BH14</f>
        <v>0</v>
      </c>
      <c r="BI15" s="2">
        <f>BI14/F15</f>
        <v>1.1395348837209303</v>
      </c>
      <c r="BJ15" s="1"/>
      <c r="BK15" s="1">
        <f>BF15+BK14</f>
        <v>5</v>
      </c>
      <c r="BL15" s="1">
        <f>BG15+BL14</f>
        <v>27</v>
      </c>
      <c r="BM15" s="1">
        <f>BH15+BM14</f>
        <v>0</v>
      </c>
      <c r="BN15" s="2">
        <f>BN14/F15</f>
        <v>1.1395348837209303</v>
      </c>
      <c r="BO15" s="1"/>
      <c r="BP15" s="1">
        <f>BK15+BP14</f>
        <v>5</v>
      </c>
      <c r="BQ15" s="1">
        <f>BL15+BQ14</f>
        <v>27</v>
      </c>
      <c r="BR15" s="1">
        <f>BM15+BR14</f>
        <v>0</v>
      </c>
      <c r="BS15" s="2">
        <f>BS14/F15</f>
        <v>1.1395348837209303</v>
      </c>
    </row>
    <row r="16" spans="1:71" x14ac:dyDescent="0.3">
      <c r="G16" s="36"/>
      <c r="J16" s="30"/>
      <c r="K16" s="30"/>
      <c r="L16" s="30"/>
      <c r="M16" s="30"/>
      <c r="N16" s="30"/>
      <c r="O16" s="30"/>
      <c r="Q16" s="30"/>
      <c r="R16" s="30"/>
      <c r="S16" s="30"/>
      <c r="T16" s="30"/>
      <c r="V16" s="30"/>
      <c r="W16" s="30"/>
      <c r="X16" s="30"/>
      <c r="Y16" s="30"/>
      <c r="AA16" s="30"/>
      <c r="AB16" s="30"/>
      <c r="AC16" s="30"/>
      <c r="AD16" s="30"/>
      <c r="AF16" s="30"/>
      <c r="AG16" s="30"/>
      <c r="AH16" s="30"/>
      <c r="AI16" s="30"/>
      <c r="AK16" s="30"/>
      <c r="AL16" s="30"/>
      <c r="AM16" s="30"/>
      <c r="AN16" s="30"/>
      <c r="AP16" s="30"/>
      <c r="AQ16" s="30"/>
      <c r="AR16" s="30"/>
      <c r="AS16" s="30"/>
      <c r="AU16" s="30"/>
      <c r="AV16" s="30"/>
      <c r="AW16" s="30"/>
      <c r="AX16" s="30"/>
      <c r="AZ16" s="30"/>
      <c r="BA16" s="30"/>
      <c r="BB16" s="30"/>
      <c r="BC16" s="30"/>
      <c r="BE16" s="30"/>
      <c r="BF16" s="30"/>
      <c r="BG16" s="30"/>
      <c r="BH16" s="30"/>
      <c r="BJ16" s="30"/>
      <c r="BK16" s="30"/>
      <c r="BL16" s="30"/>
      <c r="BM16" s="30"/>
      <c r="BO16" s="30"/>
      <c r="BP16" s="30"/>
      <c r="BQ16" s="30"/>
      <c r="BR16" s="30"/>
    </row>
    <row r="17" spans="1:71" x14ac:dyDescent="0.3">
      <c r="A17" s="20" t="s">
        <v>247</v>
      </c>
      <c r="B17" s="1"/>
      <c r="C17" s="1"/>
      <c r="D17" s="1"/>
      <c r="E17" s="1"/>
      <c r="F17" s="1"/>
      <c r="G17" s="2"/>
      <c r="H17" s="68"/>
      <c r="I17" s="68"/>
      <c r="J17" s="9"/>
      <c r="K17" s="9">
        <v>2025</v>
      </c>
      <c r="L17" s="9">
        <v>2024</v>
      </c>
      <c r="M17" s="9"/>
      <c r="N17" s="9"/>
      <c r="O17" s="9"/>
      <c r="P17" s="68">
        <f>+H17</f>
        <v>0</v>
      </c>
      <c r="Q17" s="9"/>
      <c r="R17" s="9"/>
      <c r="S17" s="9"/>
      <c r="T17" s="9"/>
      <c r="U17" s="68">
        <f>+SUM(P17:T17)</f>
        <v>0</v>
      </c>
      <c r="V17" s="9"/>
      <c r="W17" s="9"/>
      <c r="X17" s="9"/>
      <c r="Y17" s="9"/>
      <c r="Z17" s="1">
        <f t="shared" ref="Z17:Z25" si="36">SUM(U17:Y17)</f>
        <v>0</v>
      </c>
      <c r="AA17" s="9"/>
      <c r="AB17" s="9"/>
      <c r="AC17" s="9"/>
      <c r="AD17" s="9"/>
      <c r="AE17" s="1">
        <f t="shared" ref="AE17:AE25" si="37">SUM(Z17:AD17)</f>
        <v>0</v>
      </c>
      <c r="AF17" s="9"/>
      <c r="AG17" s="9"/>
      <c r="AH17" s="9"/>
      <c r="AI17" s="9"/>
      <c r="AJ17" s="1">
        <f t="shared" ref="AJ17:AJ25" si="38">SUM(AE17:AI17)</f>
        <v>0</v>
      </c>
      <c r="AK17" s="9"/>
      <c r="AL17" s="9"/>
      <c r="AM17" s="9"/>
      <c r="AN17" s="9"/>
      <c r="AO17" s="1">
        <f t="shared" ref="AO17:AO25" si="39">SUM(AJ17:AN17)</f>
        <v>0</v>
      </c>
      <c r="AP17" s="9"/>
      <c r="AQ17" s="9"/>
      <c r="AR17" s="9"/>
      <c r="AS17" s="9"/>
      <c r="AT17" s="1">
        <f t="shared" ref="AT17:AT25" si="40">SUM(AO17:AS17)</f>
        <v>0</v>
      </c>
      <c r="AU17" s="9"/>
      <c r="AV17" s="9"/>
      <c r="AW17" s="9"/>
      <c r="AX17" s="9"/>
      <c r="AY17" s="1">
        <f t="shared" ref="AY17:AY25" si="41">SUM(AT17:AX17)</f>
        <v>0</v>
      </c>
      <c r="AZ17" s="9"/>
      <c r="BA17" s="9"/>
      <c r="BB17" s="9"/>
      <c r="BC17" s="9"/>
      <c r="BD17" s="1">
        <f t="shared" ref="BD17:BD25" si="42">SUM(AY17:BC17)</f>
        <v>0</v>
      </c>
      <c r="BE17" s="9"/>
      <c r="BF17" s="9"/>
      <c r="BG17" s="9"/>
      <c r="BH17" s="9"/>
      <c r="BI17" s="1">
        <f t="shared" ref="BI17:BI25" si="43">SUM(BD17:BH17)</f>
        <v>0</v>
      </c>
      <c r="BJ17" s="9"/>
      <c r="BK17" s="9"/>
      <c r="BL17" s="9"/>
      <c r="BM17" s="9"/>
      <c r="BN17" s="1">
        <f t="shared" ref="BN17:BN25" si="44">SUM(BI17:BM17)</f>
        <v>0</v>
      </c>
      <c r="BO17" s="9"/>
      <c r="BP17" s="9"/>
      <c r="BQ17" s="9"/>
      <c r="BR17" s="9"/>
      <c r="BS17" s="1">
        <f t="shared" ref="BS17:BS25" si="45">SUM(BN17:BR17)</f>
        <v>0</v>
      </c>
    </row>
    <row r="18" spans="1:71" s="88" customFormat="1" x14ac:dyDescent="0.3">
      <c r="A18" s="84"/>
      <c r="B18" s="84" t="s">
        <v>64</v>
      </c>
      <c r="C18" s="84">
        <v>2</v>
      </c>
      <c r="D18" s="84">
        <v>549</v>
      </c>
      <c r="E18" s="84">
        <v>35</v>
      </c>
      <c r="F18" s="84"/>
      <c r="G18" s="85">
        <f>$BS18/E18</f>
        <v>0.82857142857142863</v>
      </c>
      <c r="H18" s="86">
        <v>19</v>
      </c>
      <c r="I18" s="86">
        <f t="shared" ref="I18:I25" si="46">+H18+J18</f>
        <v>21</v>
      </c>
      <c r="J18" s="87">
        <v>2</v>
      </c>
      <c r="K18" s="87">
        <v>2025</v>
      </c>
      <c r="L18" s="87">
        <v>2024</v>
      </c>
      <c r="M18" s="87"/>
      <c r="N18" s="87"/>
      <c r="O18" s="87"/>
      <c r="P18" s="86">
        <f>+H18+SUM(M18:O18)</f>
        <v>19</v>
      </c>
      <c r="Q18" s="87"/>
      <c r="R18" s="87"/>
      <c r="S18" s="87"/>
      <c r="T18" s="87"/>
      <c r="U18" s="86">
        <f t="shared" ref="U18:U25" si="47">+SUM(P18:T18)</f>
        <v>19</v>
      </c>
      <c r="V18" s="87"/>
      <c r="W18" s="87"/>
      <c r="X18" s="87"/>
      <c r="Y18" s="87"/>
      <c r="Z18" s="84">
        <f t="shared" si="36"/>
        <v>19</v>
      </c>
      <c r="AA18" s="87"/>
      <c r="AB18" s="87"/>
      <c r="AC18" s="87"/>
      <c r="AD18" s="87"/>
      <c r="AE18" s="84">
        <f t="shared" si="37"/>
        <v>19</v>
      </c>
      <c r="AF18" s="87"/>
      <c r="AG18" s="87"/>
      <c r="AH18" s="87"/>
      <c r="AI18" s="87"/>
      <c r="AJ18" s="84">
        <f t="shared" si="38"/>
        <v>19</v>
      </c>
      <c r="AK18" s="87"/>
      <c r="AL18" s="87"/>
      <c r="AM18" s="87"/>
      <c r="AN18" s="87"/>
      <c r="AO18" s="84">
        <f t="shared" si="39"/>
        <v>19</v>
      </c>
      <c r="AP18" s="87">
        <v>1</v>
      </c>
      <c r="AQ18" s="87"/>
      <c r="AR18" s="87"/>
      <c r="AS18" s="87"/>
      <c r="AT18" s="84">
        <f t="shared" si="40"/>
        <v>20</v>
      </c>
      <c r="AU18" s="87"/>
      <c r="AV18" s="87"/>
      <c r="AW18" s="87"/>
      <c r="AX18" s="87"/>
      <c r="AY18" s="84">
        <f t="shared" si="41"/>
        <v>20</v>
      </c>
      <c r="AZ18" s="87"/>
      <c r="BA18" s="87"/>
      <c r="BB18" s="87"/>
      <c r="BC18" s="87"/>
      <c r="BD18" s="84">
        <f t="shared" si="42"/>
        <v>20</v>
      </c>
      <c r="BE18" s="87"/>
      <c r="BF18" s="87"/>
      <c r="BG18" s="87">
        <v>9</v>
      </c>
      <c r="BH18" s="87"/>
      <c r="BI18" s="84">
        <f t="shared" si="43"/>
        <v>29</v>
      </c>
      <c r="BJ18" s="87"/>
      <c r="BK18" s="87"/>
      <c r="BL18" s="87"/>
      <c r="BM18" s="87"/>
      <c r="BN18" s="84">
        <f t="shared" si="44"/>
        <v>29</v>
      </c>
      <c r="BO18" s="87"/>
      <c r="BP18" s="87"/>
      <c r="BQ18" s="87"/>
      <c r="BR18" s="87"/>
      <c r="BS18" s="84">
        <f t="shared" si="45"/>
        <v>29</v>
      </c>
    </row>
    <row r="19" spans="1:71" x14ac:dyDescent="0.3">
      <c r="A19" s="1"/>
      <c r="B19" s="1" t="s">
        <v>264</v>
      </c>
      <c r="C19" s="1">
        <v>6</v>
      </c>
      <c r="D19" s="1">
        <v>9907</v>
      </c>
      <c r="E19" s="1">
        <v>17</v>
      </c>
      <c r="F19" s="84"/>
      <c r="G19" s="85">
        <f t="shared" ref="G19:G25" si="48">$BS19/E19</f>
        <v>0.47058823529411764</v>
      </c>
      <c r="H19" s="68">
        <v>5</v>
      </c>
      <c r="I19" s="68">
        <f t="shared" si="46"/>
        <v>7</v>
      </c>
      <c r="J19" s="9">
        <v>2</v>
      </c>
      <c r="K19" s="9">
        <v>2025</v>
      </c>
      <c r="L19" s="9">
        <v>2024</v>
      </c>
      <c r="M19" s="9"/>
      <c r="N19" s="9"/>
      <c r="O19" s="9"/>
      <c r="P19" s="68">
        <f t="shared" ref="P19:P25" si="49">+H19+SUM(M19:O19)</f>
        <v>5</v>
      </c>
      <c r="Q19" s="9"/>
      <c r="R19" s="9"/>
      <c r="S19" s="9"/>
      <c r="T19" s="9"/>
      <c r="U19" s="68">
        <f t="shared" si="47"/>
        <v>5</v>
      </c>
      <c r="V19" s="9"/>
      <c r="W19" s="9"/>
      <c r="X19" s="9"/>
      <c r="Y19" s="9"/>
      <c r="Z19" s="1">
        <f t="shared" si="36"/>
        <v>5</v>
      </c>
      <c r="AA19" s="9"/>
      <c r="AB19" s="9"/>
      <c r="AC19" s="9"/>
      <c r="AD19" s="9"/>
      <c r="AE19" s="1">
        <f t="shared" si="37"/>
        <v>5</v>
      </c>
      <c r="AF19" s="9"/>
      <c r="AG19" s="9"/>
      <c r="AH19" s="9"/>
      <c r="AI19" s="9"/>
      <c r="AJ19" s="1">
        <f t="shared" si="38"/>
        <v>5</v>
      </c>
      <c r="AK19" s="9"/>
      <c r="AL19" s="9"/>
      <c r="AM19" s="9"/>
      <c r="AN19" s="9"/>
      <c r="AO19" s="1">
        <f t="shared" si="39"/>
        <v>5</v>
      </c>
      <c r="AP19" s="9">
        <v>2</v>
      </c>
      <c r="AQ19" s="9"/>
      <c r="AR19" s="9">
        <v>1</v>
      </c>
      <c r="AS19" s="9"/>
      <c r="AT19" s="1">
        <f t="shared" si="40"/>
        <v>8</v>
      </c>
      <c r="AU19" s="9"/>
      <c r="AV19" s="9"/>
      <c r="AW19" s="9"/>
      <c r="AX19" s="9"/>
      <c r="AY19" s="1">
        <f t="shared" si="41"/>
        <v>8</v>
      </c>
      <c r="AZ19" s="9"/>
      <c r="BA19" s="9"/>
      <c r="BB19" s="9"/>
      <c r="BC19" s="9"/>
      <c r="BD19" s="1">
        <f t="shared" si="42"/>
        <v>8</v>
      </c>
      <c r="BE19" s="9"/>
      <c r="BF19" s="9"/>
      <c r="BG19" s="9"/>
      <c r="BH19" s="9"/>
      <c r="BI19" s="1">
        <f t="shared" si="43"/>
        <v>8</v>
      </c>
      <c r="BJ19" s="9"/>
      <c r="BK19" s="9"/>
      <c r="BL19" s="9"/>
      <c r="BM19" s="9"/>
      <c r="BN19" s="1">
        <f t="shared" si="44"/>
        <v>8</v>
      </c>
      <c r="BO19" s="9"/>
      <c r="BP19" s="9"/>
      <c r="BQ19" s="9"/>
      <c r="BR19" s="9"/>
      <c r="BS19" s="1">
        <f t="shared" si="45"/>
        <v>8</v>
      </c>
    </row>
    <row r="20" spans="1:71" s="171" customFormat="1" x14ac:dyDescent="0.3">
      <c r="A20" s="217"/>
      <c r="B20" s="164" t="s">
        <v>212</v>
      </c>
      <c r="C20" s="164">
        <v>10</v>
      </c>
      <c r="D20" s="164">
        <v>9399</v>
      </c>
      <c r="E20" s="164">
        <v>75</v>
      </c>
      <c r="F20" s="164"/>
      <c r="G20" s="166">
        <f t="shared" si="48"/>
        <v>1.0266666666666666</v>
      </c>
      <c r="H20" s="167">
        <v>65</v>
      </c>
      <c r="I20" s="167">
        <f t="shared" si="46"/>
        <v>72</v>
      </c>
      <c r="J20" s="170">
        <v>7</v>
      </c>
      <c r="K20" s="170">
        <v>2025</v>
      </c>
      <c r="L20" s="170">
        <v>2024</v>
      </c>
      <c r="M20" s="170">
        <v>5</v>
      </c>
      <c r="N20" s="170">
        <v>4</v>
      </c>
      <c r="O20" s="170"/>
      <c r="P20" s="167">
        <f t="shared" si="49"/>
        <v>74</v>
      </c>
      <c r="Q20" s="170"/>
      <c r="R20" s="170"/>
      <c r="S20" s="170"/>
      <c r="T20" s="170"/>
      <c r="U20" s="167">
        <f t="shared" si="47"/>
        <v>74</v>
      </c>
      <c r="V20" s="170"/>
      <c r="W20" s="170"/>
      <c r="X20" s="170"/>
      <c r="Y20" s="170"/>
      <c r="Z20" s="164">
        <f t="shared" si="36"/>
        <v>74</v>
      </c>
      <c r="AA20" s="170"/>
      <c r="AB20" s="170"/>
      <c r="AC20" s="170"/>
      <c r="AD20" s="170"/>
      <c r="AE20" s="164">
        <f t="shared" si="37"/>
        <v>74</v>
      </c>
      <c r="AF20" s="170">
        <v>1</v>
      </c>
      <c r="AG20" s="170"/>
      <c r="AH20" s="170"/>
      <c r="AI20" s="170"/>
      <c r="AJ20" s="164">
        <f t="shared" si="38"/>
        <v>75</v>
      </c>
      <c r="AK20" s="170"/>
      <c r="AL20" s="170"/>
      <c r="AM20" s="170"/>
      <c r="AN20" s="170"/>
      <c r="AO20" s="164">
        <f t="shared" si="39"/>
        <v>75</v>
      </c>
      <c r="AP20" s="170"/>
      <c r="AQ20" s="170"/>
      <c r="AR20" s="170"/>
      <c r="AS20" s="170"/>
      <c r="AT20" s="164">
        <f t="shared" si="40"/>
        <v>75</v>
      </c>
      <c r="AU20" s="170">
        <v>1</v>
      </c>
      <c r="AV20" s="170">
        <v>1</v>
      </c>
      <c r="AW20" s="170"/>
      <c r="AX20" s="170"/>
      <c r="AY20" s="164">
        <f t="shared" si="41"/>
        <v>77</v>
      </c>
      <c r="AZ20" s="170"/>
      <c r="BA20" s="170"/>
      <c r="BB20" s="170"/>
      <c r="BC20" s="170"/>
      <c r="BD20" s="164">
        <f t="shared" si="42"/>
        <v>77</v>
      </c>
      <c r="BE20" s="170"/>
      <c r="BF20" s="170"/>
      <c r="BG20" s="170"/>
      <c r="BH20" s="170"/>
      <c r="BI20" s="164">
        <f t="shared" si="43"/>
        <v>77</v>
      </c>
      <c r="BJ20" s="170"/>
      <c r="BK20" s="170"/>
      <c r="BL20" s="170"/>
      <c r="BM20" s="170"/>
      <c r="BN20" s="164">
        <f t="shared" si="44"/>
        <v>77</v>
      </c>
      <c r="BO20" s="170"/>
      <c r="BP20" s="170"/>
      <c r="BQ20" s="170"/>
      <c r="BR20" s="170"/>
      <c r="BS20" s="164">
        <f t="shared" si="45"/>
        <v>77</v>
      </c>
    </row>
    <row r="21" spans="1:71" s="171" customFormat="1" x14ac:dyDescent="0.3">
      <c r="A21" s="182"/>
      <c r="B21" s="164" t="s">
        <v>265</v>
      </c>
      <c r="C21" s="164">
        <v>11</v>
      </c>
      <c r="D21" s="164">
        <v>9400</v>
      </c>
      <c r="E21" s="164">
        <v>61</v>
      </c>
      <c r="F21" s="164"/>
      <c r="G21" s="166">
        <f t="shared" si="48"/>
        <v>1.0327868852459017</v>
      </c>
      <c r="H21" s="167">
        <v>61</v>
      </c>
      <c r="I21" s="167">
        <f t="shared" si="46"/>
        <v>62</v>
      </c>
      <c r="J21" s="170">
        <v>1</v>
      </c>
      <c r="K21" s="170">
        <v>2025</v>
      </c>
      <c r="L21" s="170">
        <v>2025</v>
      </c>
      <c r="M21" s="170"/>
      <c r="N21" s="170"/>
      <c r="O21" s="170"/>
      <c r="P21" s="167">
        <f t="shared" si="49"/>
        <v>61</v>
      </c>
      <c r="Q21" s="170"/>
      <c r="R21" s="170"/>
      <c r="S21" s="170"/>
      <c r="T21" s="170"/>
      <c r="U21" s="167">
        <f t="shared" si="47"/>
        <v>61</v>
      </c>
      <c r="V21" s="170"/>
      <c r="W21" s="170"/>
      <c r="X21" s="170"/>
      <c r="Y21" s="170"/>
      <c r="Z21" s="164">
        <f t="shared" si="36"/>
        <v>61</v>
      </c>
      <c r="AA21" s="170"/>
      <c r="AB21" s="170"/>
      <c r="AC21" s="170"/>
      <c r="AD21" s="170"/>
      <c r="AE21" s="164">
        <f t="shared" si="37"/>
        <v>61</v>
      </c>
      <c r="AF21" s="170">
        <v>1</v>
      </c>
      <c r="AG21" s="170"/>
      <c r="AH21" s="170"/>
      <c r="AI21" s="170"/>
      <c r="AJ21" s="164">
        <f t="shared" si="38"/>
        <v>62</v>
      </c>
      <c r="AK21" s="170"/>
      <c r="AL21" s="170"/>
      <c r="AM21" s="170"/>
      <c r="AN21" s="170"/>
      <c r="AO21" s="164">
        <f t="shared" si="39"/>
        <v>62</v>
      </c>
      <c r="AP21" s="170"/>
      <c r="AQ21" s="170"/>
      <c r="AR21" s="170"/>
      <c r="AS21" s="170"/>
      <c r="AT21" s="164">
        <f t="shared" si="40"/>
        <v>62</v>
      </c>
      <c r="AU21" s="170"/>
      <c r="AV21" s="170"/>
      <c r="AW21" s="170"/>
      <c r="AX21" s="170"/>
      <c r="AY21" s="164">
        <f t="shared" si="41"/>
        <v>62</v>
      </c>
      <c r="AZ21" s="170"/>
      <c r="BA21" s="170"/>
      <c r="BB21" s="170"/>
      <c r="BC21" s="170"/>
      <c r="BD21" s="164">
        <f t="shared" si="42"/>
        <v>62</v>
      </c>
      <c r="BE21" s="170"/>
      <c r="BF21" s="170">
        <v>1</v>
      </c>
      <c r="BG21" s="170"/>
      <c r="BH21" s="170"/>
      <c r="BI21" s="164">
        <f t="shared" si="43"/>
        <v>63</v>
      </c>
      <c r="BJ21" s="170"/>
      <c r="BK21" s="170"/>
      <c r="BL21" s="170"/>
      <c r="BM21" s="170"/>
      <c r="BN21" s="164">
        <f t="shared" si="44"/>
        <v>63</v>
      </c>
      <c r="BO21" s="170"/>
      <c r="BP21" s="170"/>
      <c r="BQ21" s="170"/>
      <c r="BR21" s="170"/>
      <c r="BS21" s="164">
        <f t="shared" si="45"/>
        <v>63</v>
      </c>
    </row>
    <row r="22" spans="1:71" x14ac:dyDescent="0.3">
      <c r="A22" s="1"/>
      <c r="B22" s="1" t="s">
        <v>213</v>
      </c>
      <c r="C22" s="1">
        <v>13</v>
      </c>
      <c r="D22" s="1">
        <v>9972</v>
      </c>
      <c r="E22" s="1">
        <v>52</v>
      </c>
      <c r="F22" s="84"/>
      <c r="G22" s="85">
        <f t="shared" si="48"/>
        <v>0.98076923076923073</v>
      </c>
      <c r="H22" s="68">
        <v>35</v>
      </c>
      <c r="I22" s="68">
        <f t="shared" si="46"/>
        <v>43</v>
      </c>
      <c r="J22" s="9">
        <v>8</v>
      </c>
      <c r="K22" s="9">
        <v>2025</v>
      </c>
      <c r="L22" s="9">
        <v>2024</v>
      </c>
      <c r="M22" s="9"/>
      <c r="N22" s="9"/>
      <c r="O22" s="9"/>
      <c r="P22" s="68">
        <f t="shared" si="49"/>
        <v>35</v>
      </c>
      <c r="Q22" s="9"/>
      <c r="R22" s="9"/>
      <c r="S22" s="9"/>
      <c r="T22" s="9"/>
      <c r="U22" s="68">
        <f t="shared" si="47"/>
        <v>35</v>
      </c>
      <c r="V22" s="9"/>
      <c r="W22" s="9"/>
      <c r="X22" s="9"/>
      <c r="Y22" s="9"/>
      <c r="Z22" s="1">
        <f t="shared" si="36"/>
        <v>35</v>
      </c>
      <c r="AA22" s="9"/>
      <c r="AB22" s="9"/>
      <c r="AC22" s="9"/>
      <c r="AD22" s="9"/>
      <c r="AE22" s="1">
        <f t="shared" si="37"/>
        <v>35</v>
      </c>
      <c r="AF22" s="9"/>
      <c r="AG22" s="9"/>
      <c r="AH22" s="9"/>
      <c r="AI22" s="9"/>
      <c r="AJ22" s="1">
        <f t="shared" si="38"/>
        <v>35</v>
      </c>
      <c r="AK22" s="9"/>
      <c r="AL22" s="9"/>
      <c r="AM22" s="9"/>
      <c r="AN22" s="9"/>
      <c r="AO22" s="1">
        <f t="shared" si="39"/>
        <v>35</v>
      </c>
      <c r="AP22" s="9">
        <v>7</v>
      </c>
      <c r="AQ22" s="9"/>
      <c r="AR22" s="9"/>
      <c r="AS22" s="9"/>
      <c r="AT22" s="1">
        <f t="shared" si="40"/>
        <v>42</v>
      </c>
      <c r="AU22" s="9"/>
      <c r="AV22" s="9">
        <v>2</v>
      </c>
      <c r="AW22" s="9">
        <v>7</v>
      </c>
      <c r="AX22" s="9"/>
      <c r="AY22" s="1">
        <f t="shared" si="41"/>
        <v>51</v>
      </c>
      <c r="AZ22" s="9"/>
      <c r="BA22" s="9"/>
      <c r="BB22" s="9"/>
      <c r="BC22" s="9"/>
      <c r="BD22" s="1">
        <f t="shared" si="42"/>
        <v>51</v>
      </c>
      <c r="BE22" s="9"/>
      <c r="BF22" s="9"/>
      <c r="BG22" s="9"/>
      <c r="BH22" s="9"/>
      <c r="BI22" s="1">
        <f t="shared" si="43"/>
        <v>51</v>
      </c>
      <c r="BJ22" s="9"/>
      <c r="BK22" s="9"/>
      <c r="BL22" s="9"/>
      <c r="BM22" s="9"/>
      <c r="BN22" s="1">
        <f t="shared" si="44"/>
        <v>51</v>
      </c>
      <c r="BO22" s="9"/>
      <c r="BP22" s="9"/>
      <c r="BQ22" s="9"/>
      <c r="BR22" s="9"/>
      <c r="BS22" s="1">
        <f t="shared" si="45"/>
        <v>51</v>
      </c>
    </row>
    <row r="23" spans="1:71" s="171" customFormat="1" x14ac:dyDescent="0.3">
      <c r="A23" s="217"/>
      <c r="B23" s="164" t="s">
        <v>246</v>
      </c>
      <c r="C23" s="164">
        <v>14</v>
      </c>
      <c r="D23" s="164">
        <v>1433</v>
      </c>
      <c r="E23" s="164">
        <v>32</v>
      </c>
      <c r="F23" s="164"/>
      <c r="G23" s="166">
        <f t="shared" si="48"/>
        <v>1.0625</v>
      </c>
      <c r="H23" s="167">
        <v>22</v>
      </c>
      <c r="I23" s="167">
        <f t="shared" si="46"/>
        <v>23</v>
      </c>
      <c r="J23" s="170">
        <v>1</v>
      </c>
      <c r="K23" s="170">
        <v>2025</v>
      </c>
      <c r="L23" s="170">
        <v>2024</v>
      </c>
      <c r="M23" s="170"/>
      <c r="N23" s="170">
        <v>1</v>
      </c>
      <c r="O23" s="170"/>
      <c r="P23" s="167">
        <f t="shared" si="49"/>
        <v>23</v>
      </c>
      <c r="Q23" s="170">
        <v>1</v>
      </c>
      <c r="R23" s="170"/>
      <c r="S23" s="170"/>
      <c r="T23" s="170"/>
      <c r="U23" s="167">
        <f t="shared" si="47"/>
        <v>24</v>
      </c>
      <c r="V23" s="170"/>
      <c r="W23" s="170"/>
      <c r="X23" s="170"/>
      <c r="Y23" s="170"/>
      <c r="Z23" s="164">
        <f t="shared" si="36"/>
        <v>24</v>
      </c>
      <c r="AA23" s="170"/>
      <c r="AB23" s="170"/>
      <c r="AC23" s="170"/>
      <c r="AD23" s="170"/>
      <c r="AE23" s="164">
        <f t="shared" si="37"/>
        <v>24</v>
      </c>
      <c r="AF23" s="170"/>
      <c r="AG23" s="170"/>
      <c r="AH23" s="170"/>
      <c r="AI23" s="170"/>
      <c r="AJ23" s="164">
        <f t="shared" si="38"/>
        <v>24</v>
      </c>
      <c r="AK23" s="170"/>
      <c r="AL23" s="170"/>
      <c r="AM23" s="170"/>
      <c r="AN23" s="170"/>
      <c r="AO23" s="164">
        <f t="shared" si="39"/>
        <v>24</v>
      </c>
      <c r="AP23" s="170"/>
      <c r="AQ23" s="170"/>
      <c r="AR23" s="170"/>
      <c r="AS23" s="170"/>
      <c r="AT23" s="164">
        <f t="shared" si="40"/>
        <v>24</v>
      </c>
      <c r="AU23" s="170"/>
      <c r="AV23" s="170"/>
      <c r="AW23" s="170"/>
      <c r="AX23" s="170"/>
      <c r="AY23" s="164">
        <f t="shared" si="41"/>
        <v>24</v>
      </c>
      <c r="AZ23" s="170"/>
      <c r="BA23" s="170"/>
      <c r="BB23" s="170"/>
      <c r="BC23" s="170"/>
      <c r="BD23" s="164">
        <f t="shared" si="42"/>
        <v>24</v>
      </c>
      <c r="BE23" s="170"/>
      <c r="BF23" s="170">
        <v>2</v>
      </c>
      <c r="BG23" s="170">
        <v>6</v>
      </c>
      <c r="BH23" s="170">
        <v>2</v>
      </c>
      <c r="BI23" s="164">
        <f t="shared" si="43"/>
        <v>34</v>
      </c>
      <c r="BJ23" s="170"/>
      <c r="BK23" s="170"/>
      <c r="BL23" s="170"/>
      <c r="BM23" s="170"/>
      <c r="BN23" s="164">
        <f t="shared" si="44"/>
        <v>34</v>
      </c>
      <c r="BO23" s="170"/>
      <c r="BP23" s="170"/>
      <c r="BQ23" s="170"/>
      <c r="BR23" s="170"/>
      <c r="BS23" s="164">
        <f t="shared" si="45"/>
        <v>34</v>
      </c>
    </row>
    <row r="24" spans="1:71" s="88" customFormat="1" x14ac:dyDescent="0.3">
      <c r="A24" s="84"/>
      <c r="B24" s="84" t="s">
        <v>214</v>
      </c>
      <c r="C24" s="84">
        <v>23</v>
      </c>
      <c r="D24" s="84">
        <v>541</v>
      </c>
      <c r="E24" s="84">
        <v>28</v>
      </c>
      <c r="F24" s="84"/>
      <c r="G24" s="85">
        <f t="shared" si="48"/>
        <v>0.5357142857142857</v>
      </c>
      <c r="H24" s="86">
        <v>15</v>
      </c>
      <c r="I24" s="86">
        <f t="shared" si="46"/>
        <v>15</v>
      </c>
      <c r="J24" s="87"/>
      <c r="K24" s="87">
        <v>2025</v>
      </c>
      <c r="L24" s="9">
        <v>2024</v>
      </c>
      <c r="M24" s="87"/>
      <c r="N24" s="87"/>
      <c r="O24" s="87"/>
      <c r="P24" s="86">
        <f t="shared" si="49"/>
        <v>15</v>
      </c>
      <c r="Q24" s="87"/>
      <c r="R24" s="87"/>
      <c r="S24" s="87"/>
      <c r="T24" s="87"/>
      <c r="U24" s="86">
        <f t="shared" si="47"/>
        <v>15</v>
      </c>
      <c r="V24" s="87"/>
      <c r="W24" s="87"/>
      <c r="X24" s="87"/>
      <c r="Y24" s="87"/>
      <c r="Z24" s="84">
        <f t="shared" si="36"/>
        <v>15</v>
      </c>
      <c r="AA24" s="87"/>
      <c r="AB24" s="87"/>
      <c r="AC24" s="87"/>
      <c r="AD24" s="87"/>
      <c r="AE24" s="84">
        <f t="shared" si="37"/>
        <v>15</v>
      </c>
      <c r="AF24" s="87"/>
      <c r="AG24" s="87"/>
      <c r="AH24" s="87"/>
      <c r="AI24" s="87"/>
      <c r="AJ24" s="84">
        <f t="shared" si="38"/>
        <v>15</v>
      </c>
      <c r="AK24" s="87"/>
      <c r="AL24" s="87"/>
      <c r="AM24" s="87"/>
      <c r="AN24" s="87"/>
      <c r="AO24" s="84">
        <f t="shared" si="39"/>
        <v>15</v>
      </c>
      <c r="AP24" s="87"/>
      <c r="AQ24" s="87"/>
      <c r="AR24" s="87"/>
      <c r="AS24" s="87"/>
      <c r="AT24" s="84">
        <f t="shared" si="40"/>
        <v>15</v>
      </c>
      <c r="AU24" s="87"/>
      <c r="AV24" s="87"/>
      <c r="AW24" s="87"/>
      <c r="AX24" s="87"/>
      <c r="AY24" s="84">
        <f t="shared" si="41"/>
        <v>15</v>
      </c>
      <c r="AZ24" s="87"/>
      <c r="BA24" s="87"/>
      <c r="BB24" s="87"/>
      <c r="BC24" s="87"/>
      <c r="BD24" s="84">
        <f t="shared" si="42"/>
        <v>15</v>
      </c>
      <c r="BE24" s="87"/>
      <c r="BF24" s="87"/>
      <c r="BG24" s="87"/>
      <c r="BH24" s="87"/>
      <c r="BI24" s="84">
        <f t="shared" si="43"/>
        <v>15</v>
      </c>
      <c r="BJ24" s="87"/>
      <c r="BK24" s="87"/>
      <c r="BL24" s="87"/>
      <c r="BM24" s="87"/>
      <c r="BN24" s="84">
        <f t="shared" si="44"/>
        <v>15</v>
      </c>
      <c r="BO24" s="87"/>
      <c r="BP24" s="87"/>
      <c r="BQ24" s="87"/>
      <c r="BR24" s="87"/>
      <c r="BS24" s="84">
        <f t="shared" si="45"/>
        <v>15</v>
      </c>
    </row>
    <row r="25" spans="1:71" x14ac:dyDescent="0.3">
      <c r="A25" s="1"/>
      <c r="B25" s="1" t="s">
        <v>233</v>
      </c>
      <c r="C25" s="1">
        <v>777</v>
      </c>
      <c r="D25" s="1">
        <v>6306</v>
      </c>
      <c r="E25" s="1">
        <v>19</v>
      </c>
      <c r="F25" s="84"/>
      <c r="G25" s="85">
        <f t="shared" si="48"/>
        <v>0.84210526315789469</v>
      </c>
      <c r="H25" s="68">
        <v>11</v>
      </c>
      <c r="I25" s="68">
        <f t="shared" si="46"/>
        <v>13</v>
      </c>
      <c r="J25" s="9">
        <v>2</v>
      </c>
      <c r="K25" s="9">
        <v>2025</v>
      </c>
      <c r="L25" s="9">
        <v>2024</v>
      </c>
      <c r="M25" s="9"/>
      <c r="N25" s="9"/>
      <c r="O25" s="9"/>
      <c r="P25" s="68">
        <f t="shared" si="49"/>
        <v>11</v>
      </c>
      <c r="Q25" s="9"/>
      <c r="R25" s="9"/>
      <c r="S25" s="9"/>
      <c r="T25" s="9"/>
      <c r="U25" s="68">
        <f t="shared" si="47"/>
        <v>11</v>
      </c>
      <c r="V25" s="9"/>
      <c r="W25" s="9"/>
      <c r="X25" s="9"/>
      <c r="Y25" s="9"/>
      <c r="Z25" s="1">
        <f t="shared" si="36"/>
        <v>11</v>
      </c>
      <c r="AA25" s="9">
        <v>1</v>
      </c>
      <c r="AB25" s="9"/>
      <c r="AC25" s="9"/>
      <c r="AD25" s="9"/>
      <c r="AE25" s="1">
        <f t="shared" si="37"/>
        <v>12</v>
      </c>
      <c r="AF25" s="9"/>
      <c r="AG25" s="9"/>
      <c r="AH25" s="9"/>
      <c r="AI25" s="9"/>
      <c r="AJ25" s="1">
        <f t="shared" si="38"/>
        <v>12</v>
      </c>
      <c r="AK25" s="9"/>
      <c r="AL25" s="9"/>
      <c r="AM25" s="9"/>
      <c r="AN25" s="9"/>
      <c r="AO25" s="1">
        <f t="shared" si="39"/>
        <v>12</v>
      </c>
      <c r="AP25" s="9"/>
      <c r="AQ25" s="9"/>
      <c r="AR25" s="9"/>
      <c r="AS25" s="9"/>
      <c r="AT25" s="1">
        <f t="shared" si="40"/>
        <v>12</v>
      </c>
      <c r="AU25" s="9"/>
      <c r="AV25" s="9"/>
      <c r="AW25" s="9"/>
      <c r="AX25" s="9"/>
      <c r="AY25" s="1">
        <f t="shared" si="41"/>
        <v>12</v>
      </c>
      <c r="AZ25" s="9"/>
      <c r="BA25" s="9"/>
      <c r="BB25" s="9"/>
      <c r="BC25" s="9"/>
      <c r="BD25" s="1">
        <f t="shared" si="42"/>
        <v>12</v>
      </c>
      <c r="BE25" s="9"/>
      <c r="BF25" s="9">
        <v>2</v>
      </c>
      <c r="BG25" s="9">
        <v>2</v>
      </c>
      <c r="BH25" s="9"/>
      <c r="BI25" s="1">
        <f t="shared" si="43"/>
        <v>16</v>
      </c>
      <c r="BJ25" s="9"/>
      <c r="BK25" s="9"/>
      <c r="BL25" s="9"/>
      <c r="BM25" s="9"/>
      <c r="BN25" s="1">
        <f t="shared" si="44"/>
        <v>16</v>
      </c>
      <c r="BO25" s="9"/>
      <c r="BP25" s="9"/>
      <c r="BQ25" s="9"/>
      <c r="BR25" s="9"/>
      <c r="BS25" s="1">
        <f t="shared" si="45"/>
        <v>16</v>
      </c>
    </row>
    <row r="26" spans="1:71" s="88" customFormat="1" x14ac:dyDescent="0.3">
      <c r="A26" s="84"/>
      <c r="B26" s="84"/>
      <c r="C26" s="84"/>
      <c r="D26" s="84"/>
      <c r="E26" s="84"/>
      <c r="F26" s="84"/>
      <c r="G26" s="84"/>
      <c r="H26" s="86"/>
      <c r="I26" s="86"/>
      <c r="J26" s="84"/>
      <c r="K26" s="84"/>
      <c r="L26" s="84"/>
      <c r="M26" s="84">
        <f>SUM(M17:M25)</f>
        <v>5</v>
      </c>
      <c r="N26" s="84">
        <f>SUM(N17:N25)</f>
        <v>5</v>
      </c>
      <c r="O26" s="84">
        <f>SUM(O17:O25)</f>
        <v>0</v>
      </c>
      <c r="P26" s="84">
        <f>SUM(P17:P25)</f>
        <v>243</v>
      </c>
      <c r="Q26" s="84">
        <f>SUM(Q17:Q25)</f>
        <v>1</v>
      </c>
      <c r="R26" s="84">
        <f>SUM(R18:R25)</f>
        <v>0</v>
      </c>
      <c r="S26" s="84">
        <f>SUM(S18:S25)</f>
        <v>0</v>
      </c>
      <c r="T26" s="84">
        <f>SUM(T18:T25)</f>
        <v>0</v>
      </c>
      <c r="U26" s="86">
        <f>SUM(U17:U25)</f>
        <v>244</v>
      </c>
      <c r="V26" s="84">
        <f>SUM(V18:V25)</f>
        <v>0</v>
      </c>
      <c r="W26" s="84">
        <f>SUM(W18:W25)</f>
        <v>0</v>
      </c>
      <c r="X26" s="84">
        <f>SUM(X18:X25)</f>
        <v>0</v>
      </c>
      <c r="Y26" s="84">
        <f>SUM(Y18:Y25)</f>
        <v>0</v>
      </c>
      <c r="Z26" s="84">
        <f>SUM(Z17:Z25)</f>
        <v>244</v>
      </c>
      <c r="AA26" s="84">
        <f>SUM(AA18:AA25)</f>
        <v>1</v>
      </c>
      <c r="AB26" s="84">
        <f>SUM(AB18:AB25)</f>
        <v>0</v>
      </c>
      <c r="AC26" s="84">
        <f>SUM(AC18:AC25)</f>
        <v>0</v>
      </c>
      <c r="AD26" s="84">
        <f>SUM(AD18:AD25)</f>
        <v>0</v>
      </c>
      <c r="AE26" s="84">
        <f>SUM(AE17:AE25)</f>
        <v>245</v>
      </c>
      <c r="AF26" s="84">
        <f>SUM(AF18:AF25)</f>
        <v>2</v>
      </c>
      <c r="AG26" s="84">
        <f>SUM(AG18:AG25)</f>
        <v>0</v>
      </c>
      <c r="AH26" s="84">
        <f>SUM(AH18:AH25)</f>
        <v>0</v>
      </c>
      <c r="AI26" s="84">
        <f>SUM(AI18:AI25)</f>
        <v>0</v>
      </c>
      <c r="AJ26" s="84">
        <f>SUM(AJ17:AJ25)</f>
        <v>247</v>
      </c>
      <c r="AK26" s="84">
        <f>SUM(AK18:AK25)</f>
        <v>0</v>
      </c>
      <c r="AL26" s="84">
        <f>SUM(AL18:AL25)</f>
        <v>0</v>
      </c>
      <c r="AM26" s="84">
        <f>SUM(AM18:AM25)</f>
        <v>0</v>
      </c>
      <c r="AN26" s="84">
        <f>SUM(AN18:AN25)</f>
        <v>0</v>
      </c>
      <c r="AO26" s="84">
        <f>SUM(AO17:AO25)</f>
        <v>247</v>
      </c>
      <c r="AP26" s="84">
        <f>SUM(AP18:AP25)</f>
        <v>10</v>
      </c>
      <c r="AQ26" s="84">
        <f>SUM(AQ18:AQ25)</f>
        <v>0</v>
      </c>
      <c r="AR26" s="84">
        <f>SUM(AR18:AR25)</f>
        <v>1</v>
      </c>
      <c r="AS26" s="84">
        <f>SUM(AS18:AS25)</f>
        <v>0</v>
      </c>
      <c r="AT26" s="84">
        <f>SUM(AT17:AT25)</f>
        <v>258</v>
      </c>
      <c r="AU26" s="84">
        <f>SUM(AU18:AU25)</f>
        <v>1</v>
      </c>
      <c r="AV26" s="84">
        <f>SUM(AV18:AV25)</f>
        <v>3</v>
      </c>
      <c r="AW26" s="84">
        <f>SUM(AW18:AW25)</f>
        <v>7</v>
      </c>
      <c r="AX26" s="84">
        <f>SUM(AX18:AX25)</f>
        <v>0</v>
      </c>
      <c r="AY26" s="84">
        <f>SUM(AY17:AY25)</f>
        <v>269</v>
      </c>
      <c r="AZ26" s="84">
        <f>SUM(AZ18:AZ25)</f>
        <v>0</v>
      </c>
      <c r="BA26" s="84">
        <f>SUM(BA18:BA25)</f>
        <v>0</v>
      </c>
      <c r="BB26" s="84">
        <f>SUM(BB18:BB25)</f>
        <v>0</v>
      </c>
      <c r="BC26" s="84">
        <f>SUM(BC18:BC25)</f>
        <v>0</v>
      </c>
      <c r="BD26" s="84">
        <f>SUM(BD17:BD25)</f>
        <v>269</v>
      </c>
      <c r="BE26" s="84">
        <f>SUM(BE18:BE25)</f>
        <v>0</v>
      </c>
      <c r="BF26" s="84">
        <f>SUM(BF18:BF25)</f>
        <v>5</v>
      </c>
      <c r="BG26" s="84">
        <f>SUM(BG18:BG25)</f>
        <v>17</v>
      </c>
      <c r="BH26" s="84">
        <f>SUM(BH18:BH25)</f>
        <v>2</v>
      </c>
      <c r="BI26" s="84">
        <f>SUM(BI17:BI25)</f>
        <v>293</v>
      </c>
      <c r="BJ26" s="84">
        <f>SUM(BJ18:BJ25)</f>
        <v>0</v>
      </c>
      <c r="BK26" s="84">
        <f>SUM(BK18:BK25)</f>
        <v>0</v>
      </c>
      <c r="BL26" s="84">
        <f>SUM(BL18:BL25)</f>
        <v>0</v>
      </c>
      <c r="BM26" s="84">
        <f>SUM(BM18:BM25)</f>
        <v>0</v>
      </c>
      <c r="BN26" s="84">
        <f>SUM(BN17:BN25)</f>
        <v>293</v>
      </c>
      <c r="BO26" s="84">
        <f>SUM(BO18:BO25)</f>
        <v>0</v>
      </c>
      <c r="BP26" s="84">
        <f>SUM(BP18:BP25)</f>
        <v>0</v>
      </c>
      <c r="BQ26" s="84">
        <f>SUM(BQ18:BQ25)</f>
        <v>0</v>
      </c>
      <c r="BR26" s="84">
        <f>SUM(BR18:BR25)</f>
        <v>0</v>
      </c>
      <c r="BS26" s="84">
        <f>SUM(BS17:BS25)</f>
        <v>293</v>
      </c>
    </row>
    <row r="27" spans="1:71" s="88" customFormat="1" x14ac:dyDescent="0.3">
      <c r="A27" s="84"/>
      <c r="B27" s="84" t="s">
        <v>218</v>
      </c>
      <c r="C27" s="84">
        <f>COUNT(C18:C25)</f>
        <v>8</v>
      </c>
      <c r="D27" s="84"/>
      <c r="E27" s="84">
        <f>SUM(E17:E26)</f>
        <v>319</v>
      </c>
      <c r="F27" s="84">
        <f>SUM(E17:E26)+1</f>
        <v>320</v>
      </c>
      <c r="G27" s="85">
        <f>$BS26/F27</f>
        <v>0.91562500000000002</v>
      </c>
      <c r="H27" s="86">
        <f>SUM(H17:H25)</f>
        <v>233</v>
      </c>
      <c r="I27" s="86">
        <f>SUM(I17:I25)</f>
        <v>256</v>
      </c>
      <c r="J27" s="84">
        <f>SUM(J17:J25)</f>
        <v>23</v>
      </c>
      <c r="K27" s="84"/>
      <c r="L27" s="84"/>
      <c r="M27" s="84"/>
      <c r="N27" s="84"/>
      <c r="O27" s="84"/>
      <c r="P27" s="85">
        <f>P26/F27</f>
        <v>0.75937500000000002</v>
      </c>
      <c r="Q27" s="84"/>
      <c r="R27" s="84">
        <f>M26+R26</f>
        <v>5</v>
      </c>
      <c r="S27" s="84">
        <f>N26+S26</f>
        <v>5</v>
      </c>
      <c r="T27" s="84">
        <f>O26+T26</f>
        <v>0</v>
      </c>
      <c r="U27" s="85">
        <f>U26/F27</f>
        <v>0.76249999999999996</v>
      </c>
      <c r="V27" s="84"/>
      <c r="W27" s="84">
        <f>R27+W26</f>
        <v>5</v>
      </c>
      <c r="X27" s="84">
        <f>S27+X26</f>
        <v>5</v>
      </c>
      <c r="Y27" s="84">
        <f>T27+Y26</f>
        <v>0</v>
      </c>
      <c r="Z27" s="85">
        <f>Z26/F27</f>
        <v>0.76249999999999996</v>
      </c>
      <c r="AA27" s="84"/>
      <c r="AB27" s="84">
        <f>W27+AB26</f>
        <v>5</v>
      </c>
      <c r="AC27" s="84">
        <f>X27+AC26</f>
        <v>5</v>
      </c>
      <c r="AD27" s="84">
        <f>Y27+AD26</f>
        <v>0</v>
      </c>
      <c r="AE27" s="85">
        <f>AE26/F27</f>
        <v>0.765625</v>
      </c>
      <c r="AF27" s="84"/>
      <c r="AG27" s="84">
        <f>AB27+AG26</f>
        <v>5</v>
      </c>
      <c r="AH27" s="84">
        <f>AC27+AH26</f>
        <v>5</v>
      </c>
      <c r="AI27" s="84">
        <f>AD27+AI26</f>
        <v>0</v>
      </c>
      <c r="AJ27" s="85">
        <f>AJ26/F27</f>
        <v>0.77187499999999998</v>
      </c>
      <c r="AK27" s="84"/>
      <c r="AL27" s="84">
        <f>AG27+AL26</f>
        <v>5</v>
      </c>
      <c r="AM27" s="84">
        <f>AH27+AM26</f>
        <v>5</v>
      </c>
      <c r="AN27" s="84">
        <f>AI27+AN26</f>
        <v>0</v>
      </c>
      <c r="AO27" s="85">
        <f>AO26/F27</f>
        <v>0.77187499999999998</v>
      </c>
      <c r="AP27" s="84"/>
      <c r="AQ27" s="84">
        <f>AL27+AQ26</f>
        <v>5</v>
      </c>
      <c r="AR27" s="84">
        <f>AM27+AR26</f>
        <v>6</v>
      </c>
      <c r="AS27" s="84">
        <f>AN27+AS26</f>
        <v>0</v>
      </c>
      <c r="AT27" s="85">
        <f>AT26/F27</f>
        <v>0.80625000000000002</v>
      </c>
      <c r="AU27" s="84"/>
      <c r="AV27" s="84">
        <f>AQ27+AV26</f>
        <v>8</v>
      </c>
      <c r="AW27" s="84">
        <f>AR27+AW26</f>
        <v>13</v>
      </c>
      <c r="AX27" s="84">
        <f>AS27+AX26</f>
        <v>0</v>
      </c>
      <c r="AY27" s="85">
        <f>AY26/F27</f>
        <v>0.84062499999999996</v>
      </c>
      <c r="AZ27" s="84"/>
      <c r="BA27" s="84">
        <f>AV27+BA26</f>
        <v>8</v>
      </c>
      <c r="BB27" s="84">
        <f>AW27+BB26</f>
        <v>13</v>
      </c>
      <c r="BC27" s="84">
        <f>AX27+BC26</f>
        <v>0</v>
      </c>
      <c r="BD27" s="85">
        <f>BD26/F27</f>
        <v>0.84062499999999996</v>
      </c>
      <c r="BE27" s="84"/>
      <c r="BF27" s="84">
        <f>BA27+BF26</f>
        <v>13</v>
      </c>
      <c r="BG27" s="84">
        <f>BB27+BG26</f>
        <v>30</v>
      </c>
      <c r="BH27" s="84">
        <f>BC27+BH26</f>
        <v>2</v>
      </c>
      <c r="BI27" s="85">
        <f>BI26/F27</f>
        <v>0.91562500000000002</v>
      </c>
      <c r="BJ27" s="84"/>
      <c r="BK27" s="84">
        <f>BF27+BK26</f>
        <v>13</v>
      </c>
      <c r="BL27" s="84">
        <f>BG27+BL26</f>
        <v>30</v>
      </c>
      <c r="BM27" s="84">
        <f>BH27+BM26</f>
        <v>2</v>
      </c>
      <c r="BN27" s="85">
        <f>BN26/F27</f>
        <v>0.91562500000000002</v>
      </c>
      <c r="BO27" s="84"/>
      <c r="BP27" s="84">
        <f>BK27+BP26</f>
        <v>13</v>
      </c>
      <c r="BQ27" s="84">
        <f>BL27+BQ26</f>
        <v>30</v>
      </c>
      <c r="BR27" s="84">
        <f>BM27+BR26</f>
        <v>2</v>
      </c>
      <c r="BS27" s="85">
        <f>BS26/F27</f>
        <v>0.91562500000000002</v>
      </c>
    </row>
    <row r="29" spans="1:71" x14ac:dyDescent="0.3">
      <c r="A29" s="20" t="s">
        <v>185</v>
      </c>
      <c r="B29" s="1"/>
      <c r="C29" s="1"/>
      <c r="D29" s="1"/>
      <c r="E29" s="1"/>
      <c r="F29" s="1"/>
      <c r="G29" s="2"/>
      <c r="H29" s="68"/>
      <c r="I29" s="68">
        <f t="shared" ref="I29:I34" si="50">+H29+J29</f>
        <v>0</v>
      </c>
      <c r="J29" s="9"/>
      <c r="K29" s="9">
        <v>2025</v>
      </c>
      <c r="L29" s="9">
        <v>2024</v>
      </c>
      <c r="M29" s="9"/>
      <c r="N29" s="9"/>
      <c r="O29" s="9"/>
      <c r="P29" s="68">
        <f>+H29</f>
        <v>0</v>
      </c>
      <c r="Q29" s="9"/>
      <c r="R29" s="9"/>
      <c r="S29" s="9"/>
      <c r="T29" s="9"/>
      <c r="U29" s="1">
        <f t="shared" ref="U29:U34" si="51">SUM(P29:T29)</f>
        <v>0</v>
      </c>
      <c r="V29" s="9"/>
      <c r="W29" s="9"/>
      <c r="X29" s="9"/>
      <c r="Y29" s="9"/>
      <c r="Z29" s="1">
        <f t="shared" ref="Z29:Z34" si="52">SUM(U29:Y29)</f>
        <v>0</v>
      </c>
      <c r="AA29" s="9"/>
      <c r="AB29" s="9"/>
      <c r="AC29" s="9"/>
      <c r="AD29" s="9"/>
      <c r="AE29" s="1">
        <f t="shared" ref="AE29:AE34" si="53">SUM(Z29:AD29)</f>
        <v>0</v>
      </c>
      <c r="AF29" s="9"/>
      <c r="AG29" s="9"/>
      <c r="AH29" s="9"/>
      <c r="AI29" s="9"/>
      <c r="AJ29" s="1">
        <f t="shared" ref="AJ29:AJ34" si="54">SUM(AE29:AI29)</f>
        <v>0</v>
      </c>
      <c r="AK29" s="9"/>
      <c r="AL29" s="9"/>
      <c r="AM29" s="9"/>
      <c r="AN29" s="9"/>
      <c r="AO29" s="1">
        <f t="shared" ref="AO29:AO34" si="55">SUM(AJ29:AN29)</f>
        <v>0</v>
      </c>
      <c r="AP29" s="9"/>
      <c r="AQ29" s="9"/>
      <c r="AR29" s="9"/>
      <c r="AS29" s="9"/>
      <c r="AT29" s="1">
        <f t="shared" ref="AT29:AT34" si="56">SUM(AO29:AS29)</f>
        <v>0</v>
      </c>
      <c r="AU29" s="9"/>
      <c r="AV29" s="9"/>
      <c r="AW29" s="9"/>
      <c r="AX29" s="9"/>
      <c r="AY29" s="1">
        <f t="shared" ref="AY29:AY34" si="57">SUM(AT29:AX29)</f>
        <v>0</v>
      </c>
      <c r="AZ29" s="9"/>
      <c r="BA29" s="9"/>
      <c r="BB29" s="9"/>
      <c r="BC29" s="9"/>
      <c r="BD29" s="1">
        <f t="shared" ref="BD29:BD34" si="58">SUM(AY29:BC29)</f>
        <v>0</v>
      </c>
      <c r="BE29" s="9"/>
      <c r="BF29" s="9"/>
      <c r="BG29" s="9"/>
      <c r="BH29" s="9"/>
      <c r="BI29" s="1">
        <f t="shared" ref="BI29:BI34" si="59">SUM(BD29:BH29)</f>
        <v>0</v>
      </c>
      <c r="BJ29" s="9"/>
      <c r="BK29" s="9"/>
      <c r="BL29" s="9"/>
      <c r="BM29" s="9"/>
      <c r="BN29" s="1">
        <f t="shared" ref="BN29:BN34" si="60">SUM(BI29:BM29)</f>
        <v>0</v>
      </c>
      <c r="BO29" s="9"/>
      <c r="BP29" s="9"/>
      <c r="BQ29" s="9"/>
      <c r="BR29" s="9"/>
      <c r="BS29" s="1">
        <f t="shared" ref="BS29:BS34" si="61">SUM(BN29:BR29)</f>
        <v>0</v>
      </c>
    </row>
    <row r="30" spans="1:71" s="171" customFormat="1" x14ac:dyDescent="0.3">
      <c r="A30" s="164"/>
      <c r="B30" s="164" t="s">
        <v>204</v>
      </c>
      <c r="C30" s="164">
        <v>3</v>
      </c>
      <c r="D30" s="164"/>
      <c r="E30" s="164">
        <v>33</v>
      </c>
      <c r="F30" s="164"/>
      <c r="G30" s="166">
        <f>$BS30/E30</f>
        <v>1</v>
      </c>
      <c r="H30" s="167">
        <v>17</v>
      </c>
      <c r="I30" s="167">
        <f t="shared" si="50"/>
        <v>17</v>
      </c>
      <c r="J30" s="170"/>
      <c r="K30" s="170">
        <v>2025</v>
      </c>
      <c r="L30" s="170">
        <v>2025</v>
      </c>
      <c r="M30" s="170"/>
      <c r="N30" s="170"/>
      <c r="O30" s="170"/>
      <c r="P30" s="167">
        <f>+H30+SUM(M30:O30)</f>
        <v>17</v>
      </c>
      <c r="Q30" s="170"/>
      <c r="R30" s="170"/>
      <c r="S30" s="170"/>
      <c r="T30" s="170"/>
      <c r="U30" s="164">
        <f t="shared" si="51"/>
        <v>17</v>
      </c>
      <c r="V30" s="170"/>
      <c r="W30" s="170"/>
      <c r="X30" s="170"/>
      <c r="Y30" s="170"/>
      <c r="Z30" s="164">
        <f t="shared" si="52"/>
        <v>17</v>
      </c>
      <c r="AA30" s="170"/>
      <c r="AB30" s="170"/>
      <c r="AC30" s="170"/>
      <c r="AD30" s="170"/>
      <c r="AE30" s="164">
        <f t="shared" si="53"/>
        <v>17</v>
      </c>
      <c r="AF30" s="170"/>
      <c r="AG30" s="170"/>
      <c r="AH30" s="170"/>
      <c r="AI30" s="170"/>
      <c r="AJ30" s="164">
        <f t="shared" si="54"/>
        <v>17</v>
      </c>
      <c r="AK30" s="170"/>
      <c r="AL30" s="170"/>
      <c r="AM30" s="170"/>
      <c r="AN30" s="170"/>
      <c r="AO30" s="164">
        <f t="shared" si="55"/>
        <v>17</v>
      </c>
      <c r="AP30" s="170"/>
      <c r="AQ30" s="170"/>
      <c r="AR30" s="170"/>
      <c r="AS30" s="170"/>
      <c r="AT30" s="164">
        <f t="shared" si="56"/>
        <v>17</v>
      </c>
      <c r="AU30" s="170"/>
      <c r="AV30" s="170"/>
      <c r="AW30" s="170"/>
      <c r="AX30" s="170"/>
      <c r="AY30" s="164">
        <f t="shared" si="57"/>
        <v>17</v>
      </c>
      <c r="AZ30" s="170"/>
      <c r="BA30" s="170"/>
      <c r="BB30" s="170"/>
      <c r="BC30" s="170"/>
      <c r="BD30" s="164">
        <f t="shared" si="58"/>
        <v>17</v>
      </c>
      <c r="BE30" s="170"/>
      <c r="BF30" s="170"/>
      <c r="BG30" s="170">
        <v>16</v>
      </c>
      <c r="BH30" s="170"/>
      <c r="BI30" s="164">
        <f t="shared" si="59"/>
        <v>33</v>
      </c>
      <c r="BJ30" s="170"/>
      <c r="BK30" s="170"/>
      <c r="BL30" s="170"/>
      <c r="BM30" s="170"/>
      <c r="BN30" s="164">
        <f t="shared" si="60"/>
        <v>33</v>
      </c>
      <c r="BO30" s="170"/>
      <c r="BP30" s="170"/>
      <c r="BQ30" s="170"/>
      <c r="BR30" s="170"/>
      <c r="BS30" s="164">
        <f t="shared" si="61"/>
        <v>33</v>
      </c>
    </row>
    <row r="31" spans="1:71" s="88" customFormat="1" x14ac:dyDescent="0.3">
      <c r="A31" s="84"/>
      <c r="B31" s="84" t="s">
        <v>334</v>
      </c>
      <c r="C31" s="84">
        <v>13</v>
      </c>
      <c r="D31" s="84"/>
      <c r="E31" s="84">
        <v>24</v>
      </c>
      <c r="F31" s="84"/>
      <c r="G31" s="85">
        <f t="shared" ref="G31:G34" si="62">$BS31/E31</f>
        <v>0.95833333333333337</v>
      </c>
      <c r="H31" s="86">
        <v>23</v>
      </c>
      <c r="I31" s="86">
        <f t="shared" si="50"/>
        <v>23</v>
      </c>
      <c r="J31" s="87"/>
      <c r="K31" s="87">
        <v>2025</v>
      </c>
      <c r="L31" s="87">
        <v>2025</v>
      </c>
      <c r="M31" s="87"/>
      <c r="N31" s="87"/>
      <c r="O31" s="87"/>
      <c r="P31" s="86">
        <f>+H31+SUM(M31:O31)</f>
        <v>23</v>
      </c>
      <c r="Q31" s="87"/>
      <c r="R31" s="87"/>
      <c r="S31" s="87"/>
      <c r="T31" s="87"/>
      <c r="U31" s="84">
        <f t="shared" si="51"/>
        <v>23</v>
      </c>
      <c r="V31" s="87"/>
      <c r="W31" s="87"/>
      <c r="X31" s="87"/>
      <c r="Y31" s="87"/>
      <c r="Z31" s="84">
        <f t="shared" si="52"/>
        <v>23</v>
      </c>
      <c r="AA31" s="87"/>
      <c r="AB31" s="87"/>
      <c r="AC31" s="87"/>
      <c r="AD31" s="87"/>
      <c r="AE31" s="84">
        <f t="shared" si="53"/>
        <v>23</v>
      </c>
      <c r="AF31" s="87"/>
      <c r="AG31" s="87"/>
      <c r="AH31" s="87"/>
      <c r="AI31" s="87"/>
      <c r="AJ31" s="84">
        <f t="shared" si="54"/>
        <v>23</v>
      </c>
      <c r="AK31" s="87"/>
      <c r="AL31" s="87"/>
      <c r="AM31" s="87"/>
      <c r="AN31" s="87"/>
      <c r="AO31" s="84">
        <f t="shared" si="55"/>
        <v>23</v>
      </c>
      <c r="AP31" s="87"/>
      <c r="AQ31" s="87"/>
      <c r="AR31" s="87"/>
      <c r="AS31" s="87"/>
      <c r="AT31" s="84">
        <f t="shared" si="56"/>
        <v>23</v>
      </c>
      <c r="AU31" s="87"/>
      <c r="AV31" s="87"/>
      <c r="AW31" s="87"/>
      <c r="AX31" s="87"/>
      <c r="AY31" s="84">
        <f t="shared" si="57"/>
        <v>23</v>
      </c>
      <c r="AZ31" s="87"/>
      <c r="BA31" s="87"/>
      <c r="BB31" s="87"/>
      <c r="BC31" s="87"/>
      <c r="BD31" s="84">
        <f t="shared" si="58"/>
        <v>23</v>
      </c>
      <c r="BE31" s="87"/>
      <c r="BF31" s="87"/>
      <c r="BG31" s="87"/>
      <c r="BH31" s="87"/>
      <c r="BI31" s="84">
        <f t="shared" si="59"/>
        <v>23</v>
      </c>
      <c r="BJ31" s="87"/>
      <c r="BK31" s="87"/>
      <c r="BL31" s="87"/>
      <c r="BM31" s="87"/>
      <c r="BN31" s="84">
        <f t="shared" si="60"/>
        <v>23</v>
      </c>
      <c r="BO31" s="87"/>
      <c r="BP31" s="87"/>
      <c r="BQ31" s="87"/>
      <c r="BR31" s="87"/>
      <c r="BS31" s="84">
        <f t="shared" si="61"/>
        <v>23</v>
      </c>
    </row>
    <row r="32" spans="1:71" s="162" customFormat="1" x14ac:dyDescent="0.3">
      <c r="A32" s="157"/>
      <c r="B32" s="157" t="s">
        <v>401</v>
      </c>
      <c r="C32" s="157">
        <v>14</v>
      </c>
      <c r="D32" s="157"/>
      <c r="E32" s="157"/>
      <c r="F32" s="157"/>
      <c r="G32" s="256"/>
      <c r="H32" s="158"/>
      <c r="I32" s="158"/>
      <c r="J32" s="161">
        <v>3</v>
      </c>
      <c r="K32" s="161"/>
      <c r="L32" s="161"/>
      <c r="M32" s="161"/>
      <c r="N32" s="161"/>
      <c r="O32" s="161"/>
      <c r="P32" s="158">
        <f>+H32+SUM(M32:O32)</f>
        <v>0</v>
      </c>
      <c r="Q32" s="161"/>
      <c r="R32" s="161"/>
      <c r="S32" s="161"/>
      <c r="T32" s="161"/>
      <c r="U32" s="157">
        <f t="shared" si="51"/>
        <v>0</v>
      </c>
      <c r="V32" s="161"/>
      <c r="W32" s="161"/>
      <c r="X32" s="161"/>
      <c r="Y32" s="161"/>
      <c r="Z32" s="157">
        <f t="shared" si="52"/>
        <v>0</v>
      </c>
      <c r="AA32" s="161"/>
      <c r="AB32" s="161"/>
      <c r="AC32" s="161"/>
      <c r="AD32" s="161"/>
      <c r="AE32" s="157">
        <f t="shared" si="53"/>
        <v>0</v>
      </c>
      <c r="AF32" s="161"/>
      <c r="AG32" s="161"/>
      <c r="AH32" s="161"/>
      <c r="AI32" s="161"/>
      <c r="AJ32" s="157">
        <f t="shared" si="54"/>
        <v>0</v>
      </c>
      <c r="AK32" s="161"/>
      <c r="AL32" s="161"/>
      <c r="AM32" s="161"/>
      <c r="AN32" s="161"/>
      <c r="AO32" s="157">
        <f t="shared" si="55"/>
        <v>0</v>
      </c>
      <c r="AP32" s="161"/>
      <c r="AQ32" s="161"/>
      <c r="AR32" s="161"/>
      <c r="AS32" s="161"/>
      <c r="AT32" s="157">
        <f t="shared" si="56"/>
        <v>0</v>
      </c>
      <c r="AU32" s="161"/>
      <c r="AV32" s="161">
        <v>14</v>
      </c>
      <c r="AW32" s="161"/>
      <c r="AX32" s="161"/>
      <c r="AY32" s="157">
        <f t="shared" si="57"/>
        <v>14</v>
      </c>
      <c r="AZ32" s="161"/>
      <c r="BA32" s="161"/>
      <c r="BB32" s="161"/>
      <c r="BC32" s="161"/>
      <c r="BD32" s="157">
        <f t="shared" si="58"/>
        <v>14</v>
      </c>
      <c r="BE32" s="161"/>
      <c r="BF32" s="161">
        <v>17</v>
      </c>
      <c r="BG32" s="161"/>
      <c r="BH32" s="161"/>
      <c r="BI32" s="157">
        <f t="shared" si="59"/>
        <v>31</v>
      </c>
      <c r="BJ32" s="161"/>
      <c r="BK32" s="161"/>
      <c r="BL32" s="161"/>
      <c r="BM32" s="161"/>
      <c r="BN32" s="157">
        <f t="shared" si="60"/>
        <v>31</v>
      </c>
      <c r="BO32" s="161"/>
      <c r="BP32" s="161"/>
      <c r="BQ32" s="161"/>
      <c r="BR32" s="161"/>
      <c r="BS32" s="157">
        <f t="shared" si="61"/>
        <v>31</v>
      </c>
    </row>
    <row r="33" spans="1:71" s="171" customFormat="1" x14ac:dyDescent="0.3">
      <c r="A33" s="217"/>
      <c r="B33" s="164" t="s">
        <v>2</v>
      </c>
      <c r="C33" s="164">
        <v>21</v>
      </c>
      <c r="D33" s="164"/>
      <c r="E33" s="164">
        <v>16</v>
      </c>
      <c r="F33" s="164"/>
      <c r="G33" s="166">
        <f t="shared" si="62"/>
        <v>2.0625</v>
      </c>
      <c r="H33" s="167">
        <v>5</v>
      </c>
      <c r="I33" s="167">
        <f t="shared" si="50"/>
        <v>6</v>
      </c>
      <c r="J33" s="170">
        <v>1</v>
      </c>
      <c r="K33" s="170">
        <v>2025</v>
      </c>
      <c r="L33" s="170">
        <v>2025</v>
      </c>
      <c r="M33" s="170"/>
      <c r="N33" s="170"/>
      <c r="O33" s="170">
        <v>13</v>
      </c>
      <c r="P33" s="167">
        <f>+H33+SUM(M33:O33)</f>
        <v>18</v>
      </c>
      <c r="Q33" s="170"/>
      <c r="R33" s="170"/>
      <c r="S33" s="170"/>
      <c r="T33" s="170"/>
      <c r="U33" s="164">
        <f t="shared" si="51"/>
        <v>18</v>
      </c>
      <c r="V33" s="170"/>
      <c r="W33" s="170"/>
      <c r="X33" s="170"/>
      <c r="Y33" s="170"/>
      <c r="Z33" s="164">
        <f t="shared" si="52"/>
        <v>18</v>
      </c>
      <c r="AA33" s="170"/>
      <c r="AB33" s="170"/>
      <c r="AC33" s="170"/>
      <c r="AD33" s="170"/>
      <c r="AE33" s="164">
        <f t="shared" si="53"/>
        <v>18</v>
      </c>
      <c r="AF33" s="170"/>
      <c r="AG33" s="170">
        <v>10</v>
      </c>
      <c r="AH33" s="170"/>
      <c r="AI33" s="170"/>
      <c r="AJ33" s="164">
        <f t="shared" si="54"/>
        <v>28</v>
      </c>
      <c r="AK33" s="170"/>
      <c r="AL33" s="170"/>
      <c r="AM33" s="170"/>
      <c r="AN33" s="170"/>
      <c r="AO33" s="164">
        <f t="shared" si="55"/>
        <v>28</v>
      </c>
      <c r="AP33" s="170"/>
      <c r="AQ33" s="170"/>
      <c r="AR33" s="170"/>
      <c r="AS33" s="170"/>
      <c r="AT33" s="164">
        <f t="shared" si="56"/>
        <v>28</v>
      </c>
      <c r="AU33" s="170"/>
      <c r="AV33" s="170"/>
      <c r="AW33" s="170"/>
      <c r="AX33" s="170"/>
      <c r="AY33" s="164">
        <f t="shared" si="57"/>
        <v>28</v>
      </c>
      <c r="AZ33" s="170"/>
      <c r="BA33" s="170"/>
      <c r="BB33" s="170"/>
      <c r="BC33" s="170"/>
      <c r="BD33" s="164">
        <f t="shared" si="58"/>
        <v>28</v>
      </c>
      <c r="BE33" s="170"/>
      <c r="BF33" s="170">
        <v>5</v>
      </c>
      <c r="BG33" s="170"/>
      <c r="BH33" s="170"/>
      <c r="BI33" s="164">
        <f t="shared" si="59"/>
        <v>33</v>
      </c>
      <c r="BJ33" s="170"/>
      <c r="BK33" s="170"/>
      <c r="BL33" s="170"/>
      <c r="BM33" s="170"/>
      <c r="BN33" s="164">
        <f t="shared" si="60"/>
        <v>33</v>
      </c>
      <c r="BO33" s="170"/>
      <c r="BP33" s="170"/>
      <c r="BQ33" s="170"/>
      <c r="BR33" s="170"/>
      <c r="BS33" s="164">
        <f t="shared" si="61"/>
        <v>33</v>
      </c>
    </row>
    <row r="34" spans="1:71" x14ac:dyDescent="0.3">
      <c r="A34" s="1"/>
      <c r="B34" s="1" t="s">
        <v>336</v>
      </c>
      <c r="C34" s="1">
        <v>48</v>
      </c>
      <c r="D34" s="1"/>
      <c r="E34" s="1">
        <v>19</v>
      </c>
      <c r="F34" s="84"/>
      <c r="G34" s="2">
        <f t="shared" si="62"/>
        <v>0.52631578947368418</v>
      </c>
      <c r="H34" s="68">
        <v>2</v>
      </c>
      <c r="I34" s="68">
        <f t="shared" si="50"/>
        <v>2</v>
      </c>
      <c r="J34" s="9"/>
      <c r="K34" s="9">
        <v>2025</v>
      </c>
      <c r="L34" s="9">
        <v>2025</v>
      </c>
      <c r="M34" s="9"/>
      <c r="N34" s="9"/>
      <c r="O34" s="9">
        <v>2</v>
      </c>
      <c r="P34" s="68">
        <f>+H34+SUM(M34:O34)</f>
        <v>4</v>
      </c>
      <c r="Q34" s="9"/>
      <c r="R34" s="9">
        <v>1</v>
      </c>
      <c r="S34" s="9"/>
      <c r="T34" s="9">
        <v>4</v>
      </c>
      <c r="U34" s="1">
        <f t="shared" si="51"/>
        <v>9</v>
      </c>
      <c r="V34" s="9"/>
      <c r="W34" s="9"/>
      <c r="X34" s="9"/>
      <c r="Y34" s="9"/>
      <c r="Z34" s="1">
        <f t="shared" si="52"/>
        <v>9</v>
      </c>
      <c r="AA34" s="9"/>
      <c r="AB34" s="9"/>
      <c r="AC34" s="9"/>
      <c r="AD34" s="9"/>
      <c r="AE34" s="1">
        <f t="shared" si="53"/>
        <v>9</v>
      </c>
      <c r="AF34" s="9"/>
      <c r="AG34" s="9"/>
      <c r="AH34" s="9"/>
      <c r="AI34" s="9"/>
      <c r="AJ34" s="1">
        <f t="shared" si="54"/>
        <v>9</v>
      </c>
      <c r="AK34" s="9"/>
      <c r="AL34" s="9"/>
      <c r="AM34" s="9"/>
      <c r="AN34" s="9"/>
      <c r="AO34" s="1">
        <f t="shared" si="55"/>
        <v>9</v>
      </c>
      <c r="AP34" s="9"/>
      <c r="AQ34" s="9"/>
      <c r="AR34" s="9"/>
      <c r="AS34" s="9"/>
      <c r="AT34" s="1">
        <f t="shared" si="56"/>
        <v>9</v>
      </c>
      <c r="AU34" s="9"/>
      <c r="AV34" s="9"/>
      <c r="AW34" s="9"/>
      <c r="AX34" s="9"/>
      <c r="AY34" s="1">
        <f t="shared" si="57"/>
        <v>9</v>
      </c>
      <c r="AZ34" s="9"/>
      <c r="BA34" s="9"/>
      <c r="BB34" s="9"/>
      <c r="BC34" s="9"/>
      <c r="BD34" s="1">
        <f t="shared" si="58"/>
        <v>9</v>
      </c>
      <c r="BE34" s="9"/>
      <c r="BF34" s="9">
        <v>1</v>
      </c>
      <c r="BG34" s="9"/>
      <c r="BH34" s="9"/>
      <c r="BI34" s="1">
        <f t="shared" si="59"/>
        <v>10</v>
      </c>
      <c r="BJ34" s="9"/>
      <c r="BK34" s="9"/>
      <c r="BL34" s="9"/>
      <c r="BM34" s="9"/>
      <c r="BN34" s="1">
        <f t="shared" si="60"/>
        <v>10</v>
      </c>
      <c r="BO34" s="9"/>
      <c r="BP34" s="9"/>
      <c r="BQ34" s="9"/>
      <c r="BR34" s="9"/>
      <c r="BS34" s="1">
        <f t="shared" si="61"/>
        <v>10</v>
      </c>
    </row>
    <row r="35" spans="1:71" x14ac:dyDescent="0.3">
      <c r="A35" s="1"/>
      <c r="B35" s="1"/>
      <c r="C35" s="1"/>
      <c r="D35" s="1"/>
      <c r="E35" s="1"/>
      <c r="F35" s="1"/>
      <c r="G35" s="1"/>
      <c r="H35" s="68"/>
      <c r="I35" s="68"/>
      <c r="J35" s="1"/>
      <c r="K35" s="1"/>
      <c r="L35" s="1"/>
      <c r="M35" s="1">
        <f>SUM(M30:M34)</f>
        <v>0</v>
      </c>
      <c r="N35" s="1">
        <f>SUM(N30:N34)</f>
        <v>0</v>
      </c>
      <c r="O35" s="1">
        <f>SUM(O30:O34)</f>
        <v>15</v>
      </c>
      <c r="P35" s="68">
        <f>SUM(P29:P34)</f>
        <v>62</v>
      </c>
      <c r="Q35" s="1">
        <f>SUM(Q29:Q34)</f>
        <v>0</v>
      </c>
      <c r="R35" s="1">
        <f>SUM(R30:R34)</f>
        <v>1</v>
      </c>
      <c r="S35" s="1">
        <f>SUM(S30:S34)</f>
        <v>0</v>
      </c>
      <c r="T35" s="1">
        <f>SUM(T30:T34)</f>
        <v>4</v>
      </c>
      <c r="U35" s="1">
        <f>SUM(U29:U34)</f>
        <v>67</v>
      </c>
      <c r="V35" s="1">
        <f>SUM(V29:V34)</f>
        <v>0</v>
      </c>
      <c r="W35" s="1">
        <f>SUM(W30:W34)</f>
        <v>0</v>
      </c>
      <c r="X35" s="1">
        <f>SUM(X30:X34)</f>
        <v>0</v>
      </c>
      <c r="Y35" s="1">
        <f>SUM(Y30:Y34)</f>
        <v>0</v>
      </c>
      <c r="Z35" s="1">
        <f>SUM(Z29:Z34)</f>
        <v>67</v>
      </c>
      <c r="AA35" s="1">
        <f>SUM(AA29:AA34)</f>
        <v>0</v>
      </c>
      <c r="AB35" s="1">
        <f>SUM(AB30:AB34)</f>
        <v>0</v>
      </c>
      <c r="AC35" s="1">
        <f>SUM(AC30:AC34)</f>
        <v>0</v>
      </c>
      <c r="AD35" s="1">
        <f>SUM(AD30:AD34)</f>
        <v>0</v>
      </c>
      <c r="AE35" s="1">
        <f>SUM(AE29:AE34)</f>
        <v>67</v>
      </c>
      <c r="AF35" s="1">
        <f>SUM(AF29:AF34)</f>
        <v>0</v>
      </c>
      <c r="AG35" s="1">
        <f>SUM(AG30:AG34)</f>
        <v>10</v>
      </c>
      <c r="AH35" s="1">
        <f>SUM(AH30:AH34)</f>
        <v>0</v>
      </c>
      <c r="AI35" s="1">
        <f>SUM(AI30:AI34)</f>
        <v>0</v>
      </c>
      <c r="AJ35" s="1">
        <f>SUM(AJ29:AJ34)</f>
        <v>77</v>
      </c>
      <c r="AK35" s="1">
        <f>SUM(AK29:AK34)</f>
        <v>0</v>
      </c>
      <c r="AL35" s="1">
        <f>SUM(AL30:AL34)</f>
        <v>0</v>
      </c>
      <c r="AM35" s="1">
        <f>SUM(AM30:AM34)</f>
        <v>0</v>
      </c>
      <c r="AN35" s="1">
        <f>SUM(AN30:AN34)</f>
        <v>0</v>
      </c>
      <c r="AO35" s="1">
        <f>SUM(AO29:AO34)</f>
        <v>77</v>
      </c>
      <c r="AP35" s="1">
        <f>SUM(AP29:AP34)</f>
        <v>0</v>
      </c>
      <c r="AQ35" s="1">
        <f>SUM(AQ30:AQ34)</f>
        <v>0</v>
      </c>
      <c r="AR35" s="1">
        <f>SUM(AR30:AR34)</f>
        <v>0</v>
      </c>
      <c r="AS35" s="1">
        <f>SUM(AS30:AS34)</f>
        <v>0</v>
      </c>
      <c r="AT35" s="1">
        <f>SUM(AT29:AT34)</f>
        <v>77</v>
      </c>
      <c r="AU35" s="1">
        <f>SUM(AU29:AU34)</f>
        <v>0</v>
      </c>
      <c r="AV35" s="1">
        <f>SUM(AV30:AV34)</f>
        <v>14</v>
      </c>
      <c r="AW35" s="1">
        <f>SUM(AW30:AW34)</f>
        <v>0</v>
      </c>
      <c r="AX35" s="1">
        <f>SUM(AX30:AX34)</f>
        <v>0</v>
      </c>
      <c r="AY35" s="1">
        <f>SUM(AY29:AY34)</f>
        <v>91</v>
      </c>
      <c r="AZ35" s="1">
        <f>SUM(AZ29:AZ34)</f>
        <v>0</v>
      </c>
      <c r="BA35" s="1">
        <f>SUM(BA30:BA34)</f>
        <v>0</v>
      </c>
      <c r="BB35" s="1">
        <f>SUM(BB30:BB34)</f>
        <v>0</v>
      </c>
      <c r="BC35" s="1">
        <f>SUM(BC30:BC34)</f>
        <v>0</v>
      </c>
      <c r="BD35" s="1">
        <f>SUM(BD29:BD34)</f>
        <v>91</v>
      </c>
      <c r="BE35" s="1">
        <f>SUM(BE29:BE34)</f>
        <v>0</v>
      </c>
      <c r="BF35" s="1">
        <f>SUM(BF30:BF34)</f>
        <v>23</v>
      </c>
      <c r="BG35" s="1">
        <f>SUM(BG30:BG34)</f>
        <v>16</v>
      </c>
      <c r="BH35" s="1">
        <f>SUM(BH30:BH34)</f>
        <v>0</v>
      </c>
      <c r="BI35" s="1">
        <f>SUM(BI29:BI34)</f>
        <v>130</v>
      </c>
      <c r="BJ35" s="1">
        <f>SUM(BJ29:BJ34)</f>
        <v>0</v>
      </c>
      <c r="BK35" s="1">
        <f>SUM(BK30:BK34)</f>
        <v>0</v>
      </c>
      <c r="BL35" s="1">
        <f>SUM(BL30:BL34)</f>
        <v>0</v>
      </c>
      <c r="BM35" s="1">
        <f>SUM(BM30:BM34)</f>
        <v>0</v>
      </c>
      <c r="BN35" s="1">
        <f>SUM(BN29:BN34)</f>
        <v>130</v>
      </c>
      <c r="BO35" s="1">
        <f>SUM(BO29:BO34)</f>
        <v>0</v>
      </c>
      <c r="BP35" s="1">
        <f>SUM(BP30:BP34)</f>
        <v>0</v>
      </c>
      <c r="BQ35" s="1">
        <f>SUM(BQ30:BQ34)</f>
        <v>0</v>
      </c>
      <c r="BR35" s="1">
        <f>SUM(BR30:BR34)</f>
        <v>0</v>
      </c>
      <c r="BS35" s="1">
        <f>SUM(BS29:BS34)</f>
        <v>130</v>
      </c>
    </row>
    <row r="36" spans="1:71" s="171" customFormat="1" x14ac:dyDescent="0.3">
      <c r="A36" s="217"/>
      <c r="B36" s="164" t="s">
        <v>218</v>
      </c>
      <c r="C36" s="164">
        <f>COUNT(C30:C34)</f>
        <v>5</v>
      </c>
      <c r="D36" s="164"/>
      <c r="E36" s="164">
        <f>SUM(E29:E35)</f>
        <v>92</v>
      </c>
      <c r="F36" s="164">
        <f>SUM(E29:E35)+1</f>
        <v>93</v>
      </c>
      <c r="G36" s="166">
        <f>$BS35/F36</f>
        <v>1.3978494623655915</v>
      </c>
      <c r="H36" s="167">
        <f>SUM(H29:H34)</f>
        <v>47</v>
      </c>
      <c r="I36" s="167">
        <f>SUM(I29:I34)</f>
        <v>48</v>
      </c>
      <c r="J36" s="167">
        <f>SUM(J29:J33)</f>
        <v>4</v>
      </c>
      <c r="K36" s="164"/>
      <c r="L36" s="164"/>
      <c r="M36" s="164"/>
      <c r="N36" s="164"/>
      <c r="O36" s="164"/>
      <c r="P36" s="166">
        <f>P35/F36</f>
        <v>0.66666666666666663</v>
      </c>
      <c r="Q36" s="164"/>
      <c r="R36" s="164">
        <f>M35+R35</f>
        <v>1</v>
      </c>
      <c r="S36" s="164">
        <f>N35+S35</f>
        <v>0</v>
      </c>
      <c r="T36" s="164">
        <f>O35+T35</f>
        <v>19</v>
      </c>
      <c r="U36" s="166">
        <f>U35/F36</f>
        <v>0.72043010752688175</v>
      </c>
      <c r="V36" s="164"/>
      <c r="W36" s="164">
        <f>R36+W35</f>
        <v>1</v>
      </c>
      <c r="X36" s="164">
        <f>S36+X35</f>
        <v>0</v>
      </c>
      <c r="Y36" s="164">
        <f>T36+Y35</f>
        <v>19</v>
      </c>
      <c r="Z36" s="166">
        <f>Z35/F36</f>
        <v>0.72043010752688175</v>
      </c>
      <c r="AA36" s="164"/>
      <c r="AB36" s="164">
        <f>W36+AB35</f>
        <v>1</v>
      </c>
      <c r="AC36" s="164">
        <f>X36+AC35</f>
        <v>0</v>
      </c>
      <c r="AD36" s="164">
        <f>Y36+AD35</f>
        <v>19</v>
      </c>
      <c r="AE36" s="166">
        <f>AE35/F36</f>
        <v>0.72043010752688175</v>
      </c>
      <c r="AF36" s="164"/>
      <c r="AG36" s="164">
        <f>AB36+AG35</f>
        <v>11</v>
      </c>
      <c r="AH36" s="164">
        <f>AC36+AH35</f>
        <v>0</v>
      </c>
      <c r="AI36" s="164">
        <f>AD36+AI35</f>
        <v>19</v>
      </c>
      <c r="AJ36" s="166">
        <f>AJ35/F36</f>
        <v>0.82795698924731187</v>
      </c>
      <c r="AK36" s="164"/>
      <c r="AL36" s="164">
        <f>AG36+AL35</f>
        <v>11</v>
      </c>
      <c r="AM36" s="164">
        <f>AH36+AM35</f>
        <v>0</v>
      </c>
      <c r="AN36" s="164">
        <f>AI36+AN35</f>
        <v>19</v>
      </c>
      <c r="AO36" s="166">
        <f>AO35/F36</f>
        <v>0.82795698924731187</v>
      </c>
      <c r="AP36" s="164"/>
      <c r="AQ36" s="164">
        <f>AL36+AQ35</f>
        <v>11</v>
      </c>
      <c r="AR36" s="164">
        <f>AM36+AR35</f>
        <v>0</v>
      </c>
      <c r="AS36" s="164">
        <f>AN36+AS35</f>
        <v>19</v>
      </c>
      <c r="AT36" s="166">
        <f>AT35/F36</f>
        <v>0.82795698924731187</v>
      </c>
      <c r="AU36" s="164"/>
      <c r="AV36" s="164">
        <f>AQ36+AV35</f>
        <v>25</v>
      </c>
      <c r="AW36" s="164">
        <f>AR36+AW35</f>
        <v>0</v>
      </c>
      <c r="AX36" s="164">
        <f>AS36+AX35</f>
        <v>19</v>
      </c>
      <c r="AY36" s="166">
        <f>AY35/F36</f>
        <v>0.978494623655914</v>
      </c>
      <c r="AZ36" s="164"/>
      <c r="BA36" s="164">
        <f>AV36+BA35</f>
        <v>25</v>
      </c>
      <c r="BB36" s="164">
        <f>AW36+BB35</f>
        <v>0</v>
      </c>
      <c r="BC36" s="164">
        <f>AX36+BC35</f>
        <v>19</v>
      </c>
      <c r="BD36" s="166">
        <f>BD35/F36</f>
        <v>0.978494623655914</v>
      </c>
      <c r="BE36" s="164"/>
      <c r="BF36" s="164">
        <f>BA36+BF35</f>
        <v>48</v>
      </c>
      <c r="BG36" s="164">
        <f>BB36+BG35</f>
        <v>16</v>
      </c>
      <c r="BH36" s="164">
        <f>BC36+BH35</f>
        <v>19</v>
      </c>
      <c r="BI36" s="166">
        <f>BI35/F36</f>
        <v>1.3978494623655915</v>
      </c>
      <c r="BJ36" s="164"/>
      <c r="BK36" s="164">
        <f>BF36+BK35</f>
        <v>48</v>
      </c>
      <c r="BL36" s="164">
        <f>BG36+BL35</f>
        <v>16</v>
      </c>
      <c r="BM36" s="164">
        <f>BH36+BM35</f>
        <v>19</v>
      </c>
      <c r="BN36" s="166">
        <f>BN35/F36</f>
        <v>1.3978494623655915</v>
      </c>
      <c r="BO36" s="164"/>
      <c r="BP36" s="164">
        <f>BK36+BP35</f>
        <v>48</v>
      </c>
      <c r="BQ36" s="164">
        <f>BL36+BQ35</f>
        <v>16</v>
      </c>
      <c r="BR36" s="164">
        <f>BM36+BR35</f>
        <v>19</v>
      </c>
      <c r="BS36" s="166">
        <f>BS35/F36</f>
        <v>1.3978494623655915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B4" sqref="BB4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27">
        <v>6640</v>
      </c>
      <c r="E4" s="124">
        <v>43</v>
      </c>
      <c r="F4" s="129"/>
      <c r="G4" s="91">
        <f>$BS4/E4</f>
        <v>0.65116279069767447</v>
      </c>
      <c r="H4" s="92">
        <v>11</v>
      </c>
      <c r="I4" s="92">
        <f>+H4+J4</f>
        <v>12</v>
      </c>
      <c r="J4" s="93">
        <v>1</v>
      </c>
      <c r="K4" s="94">
        <v>2025</v>
      </c>
      <c r="L4" s="87">
        <v>2024</v>
      </c>
      <c r="M4" s="87">
        <v>2</v>
      </c>
      <c r="N4" s="87"/>
      <c r="O4" s="87"/>
      <c r="P4" s="128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>
        <v>1</v>
      </c>
      <c r="AH4" s="87"/>
      <c r="AI4" s="87"/>
      <c r="AJ4" s="84">
        <f>SUM(AE4:AI4)</f>
        <v>14</v>
      </c>
      <c r="AK4" s="87"/>
      <c r="AL4" s="87">
        <v>2</v>
      </c>
      <c r="AM4" s="87">
        <v>12</v>
      </c>
      <c r="AN4" s="87"/>
      <c r="AO4" s="84">
        <f>SUM(AJ4:AN4)</f>
        <v>28</v>
      </c>
      <c r="AP4" s="87"/>
      <c r="AQ4" s="87"/>
      <c r="AR4" s="87"/>
      <c r="AS4" s="87"/>
      <c r="AT4" s="84">
        <f>SUM(AO4:AS4)</f>
        <v>28</v>
      </c>
      <c r="AU4" s="87"/>
      <c r="AV4" s="87"/>
      <c r="AW4" s="87"/>
      <c r="AX4" s="87"/>
      <c r="AY4" s="84">
        <f>SUM(AT4:AX4)</f>
        <v>28</v>
      </c>
      <c r="AZ4" s="87"/>
      <c r="BA4" s="87"/>
      <c r="BB4" s="87"/>
      <c r="BC4" s="87"/>
      <c r="BD4" s="84">
        <f>SUM(AY4:BC4)</f>
        <v>28</v>
      </c>
      <c r="BE4" s="87"/>
      <c r="BF4" s="87"/>
      <c r="BG4" s="87"/>
      <c r="BH4" s="87"/>
      <c r="BI4" s="84">
        <f>SUM(BD4:BH4)</f>
        <v>28</v>
      </c>
      <c r="BJ4" s="87"/>
      <c r="BK4" s="87"/>
      <c r="BL4" s="87"/>
      <c r="BM4" s="87"/>
      <c r="BN4" s="84">
        <f>SUM(BI4:BM4)</f>
        <v>28</v>
      </c>
      <c r="BO4" s="87"/>
      <c r="BP4" s="87"/>
      <c r="BQ4" s="87"/>
      <c r="BR4" s="87"/>
      <c r="BS4" s="84">
        <f>SUM(BN4:BR4)</f>
        <v>28</v>
      </c>
    </row>
    <row r="5" spans="1:71" s="88" customFormat="1" x14ac:dyDescent="0.3">
      <c r="A5" s="96"/>
      <c r="B5" s="84" t="s">
        <v>15</v>
      </c>
      <c r="C5" s="89">
        <v>6</v>
      </c>
      <c r="D5" s="127">
        <v>5951</v>
      </c>
      <c r="E5" s="124">
        <v>34</v>
      </c>
      <c r="F5" s="129"/>
      <c r="G5" s="91">
        <f t="shared" ref="G5:G6" si="0">$BS5/E5</f>
        <v>0.91176470588235292</v>
      </c>
      <c r="H5" s="92">
        <v>5</v>
      </c>
      <c r="I5" s="92">
        <f>+H5+J5</f>
        <v>6</v>
      </c>
      <c r="J5" s="93">
        <v>1</v>
      </c>
      <c r="K5" s="94">
        <v>2025</v>
      </c>
      <c r="L5" s="87">
        <v>2024</v>
      </c>
      <c r="M5" s="99"/>
      <c r="N5" s="99"/>
      <c r="O5" s="99"/>
      <c r="P5" s="128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>
        <v>25</v>
      </c>
      <c r="BC5" s="87"/>
      <c r="BD5" s="84">
        <f>SUM(AY5:BC5)</f>
        <v>31</v>
      </c>
      <c r="BE5" s="87"/>
      <c r="BF5" s="87"/>
      <c r="BG5" s="87"/>
      <c r="BH5" s="87"/>
      <c r="BI5" s="84">
        <f>SUM(BD5:BH5)</f>
        <v>31</v>
      </c>
      <c r="BJ5" s="87"/>
      <c r="BK5" s="87"/>
      <c r="BL5" s="87"/>
      <c r="BM5" s="87"/>
      <c r="BN5" s="84">
        <f>SUM(BI5:BM5)</f>
        <v>31</v>
      </c>
      <c r="BO5" s="87"/>
      <c r="BP5" s="87"/>
      <c r="BQ5" s="87"/>
      <c r="BR5" s="87"/>
      <c r="BS5" s="84">
        <f>SUM(BN5:BR5)</f>
        <v>31</v>
      </c>
    </row>
    <row r="6" spans="1:71" s="88" customFormat="1" x14ac:dyDescent="0.3">
      <c r="A6" s="96"/>
      <c r="B6" s="84" t="s">
        <v>341</v>
      </c>
      <c r="C6" s="89">
        <v>11</v>
      </c>
      <c r="D6" s="127">
        <v>8107</v>
      </c>
      <c r="E6" s="124">
        <v>27</v>
      </c>
      <c r="F6" s="129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99">
        <v>2</v>
      </c>
      <c r="N6" s="99"/>
      <c r="O6" s="99"/>
      <c r="P6" s="128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1</v>
      </c>
      <c r="AH7" s="1">
        <f>SUM(AH4:AH6)</f>
        <v>0</v>
      </c>
      <c r="AI7" s="1">
        <f>SUM(AI4:AI6)</f>
        <v>0</v>
      </c>
      <c r="AJ7" s="1">
        <f>SUM(AJ3:AJ6)</f>
        <v>31</v>
      </c>
      <c r="AK7" s="1">
        <f>SUM(AK4:AK6)</f>
        <v>0</v>
      </c>
      <c r="AL7" s="1">
        <f>SUM(AL4:AL6)</f>
        <v>2</v>
      </c>
      <c r="AM7" s="1">
        <f>SUM(AM4:AM6)</f>
        <v>12</v>
      </c>
      <c r="AN7" s="1">
        <f>SUM(AN4:AN6)</f>
        <v>0</v>
      </c>
      <c r="AO7" s="1">
        <f>SUM(AO3:AO6)</f>
        <v>45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45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45</v>
      </c>
      <c r="AZ7" s="1">
        <f>SUM(AZ4:AZ6)</f>
        <v>0</v>
      </c>
      <c r="BA7" s="1">
        <f>SUM(BA4:BA6)</f>
        <v>0</v>
      </c>
      <c r="BB7" s="1">
        <f>SUM(BB4:BB6)</f>
        <v>25</v>
      </c>
      <c r="BC7" s="1">
        <f>SUM(BC4:BC6)</f>
        <v>0</v>
      </c>
      <c r="BD7" s="1">
        <f>SUM(BD3:BD6)</f>
        <v>70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70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70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70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0.66666666666666663</v>
      </c>
      <c r="H8" s="86">
        <f>SUM(H3:H6)</f>
        <v>25</v>
      </c>
      <c r="I8" s="86">
        <f>SUM(I3:I6)</f>
        <v>27</v>
      </c>
      <c r="J8" s="86">
        <f>SUM(J3:J6)</f>
        <v>2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5</v>
      </c>
      <c r="AH8" s="84">
        <f>AC8+AH7</f>
        <v>0</v>
      </c>
      <c r="AI8" s="84">
        <f>AD8+AI7</f>
        <v>0</v>
      </c>
      <c r="AJ8" s="85">
        <f>AJ7/F8</f>
        <v>0.29523809523809524</v>
      </c>
      <c r="AK8" s="84"/>
      <c r="AL8" s="84">
        <f>AG8+AL7</f>
        <v>7</v>
      </c>
      <c r="AM8" s="84">
        <f>AH8+AM7</f>
        <v>12</v>
      </c>
      <c r="AN8" s="84">
        <f>AI8+AN7</f>
        <v>0</v>
      </c>
      <c r="AO8" s="85">
        <f>AO7/F8</f>
        <v>0.42857142857142855</v>
      </c>
      <c r="AP8" s="84"/>
      <c r="AQ8" s="84">
        <f>AL8+AQ7</f>
        <v>7</v>
      </c>
      <c r="AR8" s="84">
        <f>AM8+AR7</f>
        <v>12</v>
      </c>
      <c r="AS8" s="84">
        <f>AN8+AS7</f>
        <v>0</v>
      </c>
      <c r="AT8" s="85">
        <f>AT7/F8</f>
        <v>0.42857142857142855</v>
      </c>
      <c r="AU8" s="84"/>
      <c r="AV8" s="84">
        <f>AQ8+AV7</f>
        <v>7</v>
      </c>
      <c r="AW8" s="84">
        <f>AR8+AW7</f>
        <v>12</v>
      </c>
      <c r="AX8" s="84">
        <f>AS8+AX7</f>
        <v>0</v>
      </c>
      <c r="AY8" s="85">
        <f>AY7/F8</f>
        <v>0.42857142857142855</v>
      </c>
      <c r="AZ8" s="84"/>
      <c r="BA8" s="84">
        <f>AV8+BA7</f>
        <v>7</v>
      </c>
      <c r="BB8" s="84">
        <f>AW8+BB7</f>
        <v>37</v>
      </c>
      <c r="BC8" s="84">
        <f>AX8+BC7</f>
        <v>0</v>
      </c>
      <c r="BD8" s="85">
        <f>BD7/F8</f>
        <v>0.66666666666666663</v>
      </c>
      <c r="BE8" s="84"/>
      <c r="BF8" s="84">
        <f>BA8+BF7</f>
        <v>7</v>
      </c>
      <c r="BG8" s="84">
        <f>BB8+BG7</f>
        <v>37</v>
      </c>
      <c r="BH8" s="84">
        <f>BC8+BH7</f>
        <v>0</v>
      </c>
      <c r="BI8" s="85">
        <f>BI7/F8</f>
        <v>0.66666666666666663</v>
      </c>
      <c r="BJ8" s="84"/>
      <c r="BK8" s="84">
        <f>BF8+BK7</f>
        <v>7</v>
      </c>
      <c r="BL8" s="84">
        <f>BG8+BL7</f>
        <v>37</v>
      </c>
      <c r="BM8" s="84">
        <f>BH8+BM7</f>
        <v>0</v>
      </c>
      <c r="BN8" s="85">
        <f>BN7/F8</f>
        <v>0.66666666666666663</v>
      </c>
      <c r="BO8" s="84"/>
      <c r="BP8" s="84">
        <f>BK8+BP7</f>
        <v>7</v>
      </c>
      <c r="BQ8" s="84">
        <f>BL8+BQ7</f>
        <v>37</v>
      </c>
      <c r="BR8" s="84">
        <f>BM8+BR7</f>
        <v>0</v>
      </c>
      <c r="BS8" s="85">
        <f>BS7/F8</f>
        <v>0.66666666666666663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BH4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31" sqref="A31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332</v>
      </c>
      <c r="C4" s="89">
        <v>1</v>
      </c>
      <c r="D4" s="84"/>
      <c r="E4" s="124">
        <v>37</v>
      </c>
      <c r="F4" s="129"/>
      <c r="G4" s="85">
        <f>$BS4/E4</f>
        <v>0.97297297297297303</v>
      </c>
      <c r="H4" s="86">
        <v>14</v>
      </c>
      <c r="I4" s="86">
        <f t="shared" ref="I4:I11" si="11">+H4+J4</f>
        <v>14</v>
      </c>
      <c r="J4" s="93"/>
      <c r="K4" s="87">
        <v>2025</v>
      </c>
      <c r="L4" s="87">
        <v>2025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>
        <v>21</v>
      </c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>
        <v>1</v>
      </c>
      <c r="BL4" s="87"/>
      <c r="BM4" s="87"/>
      <c r="BN4" s="84">
        <f t="shared" si="9"/>
        <v>36</v>
      </c>
      <c r="BO4" s="87"/>
      <c r="BP4" s="87"/>
      <c r="BQ4" s="87"/>
      <c r="BR4" s="87"/>
      <c r="BS4" s="84">
        <f t="shared" si="10"/>
        <v>36</v>
      </c>
    </row>
    <row r="5" spans="1:71" s="171" customFormat="1" x14ac:dyDescent="0.3">
      <c r="A5" s="172"/>
      <c r="B5" s="164" t="s">
        <v>382</v>
      </c>
      <c r="C5" s="165">
        <v>3</v>
      </c>
      <c r="D5" s="165">
        <v>160</v>
      </c>
      <c r="E5" s="177">
        <v>76</v>
      </c>
      <c r="F5" s="178"/>
      <c r="G5" s="166">
        <f t="shared" ref="G5:G11" si="12">$BS5/E5</f>
        <v>1.0263157894736843</v>
      </c>
      <c r="H5" s="167">
        <v>44</v>
      </c>
      <c r="I5" s="167">
        <f t="shared" si="11"/>
        <v>44</v>
      </c>
      <c r="J5" s="169"/>
      <c r="K5" s="170">
        <v>2025</v>
      </c>
      <c r="L5" s="170">
        <v>2025</v>
      </c>
      <c r="M5" s="170"/>
      <c r="N5" s="170">
        <v>32</v>
      </c>
      <c r="O5" s="170"/>
      <c r="P5" s="167">
        <f>SUM(M5:O5)+H5</f>
        <v>76</v>
      </c>
      <c r="Q5" s="170"/>
      <c r="R5" s="170"/>
      <c r="S5" s="170"/>
      <c r="T5" s="170"/>
      <c r="U5" s="164">
        <f t="shared" si="0"/>
        <v>76</v>
      </c>
      <c r="V5" s="170"/>
      <c r="W5" s="170"/>
      <c r="X5" s="170"/>
      <c r="Y5" s="170"/>
      <c r="Z5" s="164">
        <f t="shared" si="1"/>
        <v>76</v>
      </c>
      <c r="AA5" s="170"/>
      <c r="AB5" s="170"/>
      <c r="AC5" s="170"/>
      <c r="AD5" s="170"/>
      <c r="AE5" s="164">
        <f t="shared" si="2"/>
        <v>76</v>
      </c>
      <c r="AF5" s="170"/>
      <c r="AG5" s="170"/>
      <c r="AH5" s="170"/>
      <c r="AI5" s="170"/>
      <c r="AJ5" s="164">
        <f t="shared" si="3"/>
        <v>76</v>
      </c>
      <c r="AK5" s="170"/>
      <c r="AL5" s="170"/>
      <c r="AM5" s="170"/>
      <c r="AN5" s="170"/>
      <c r="AO5" s="164">
        <f t="shared" si="4"/>
        <v>76</v>
      </c>
      <c r="AP5" s="170"/>
      <c r="AQ5" s="170"/>
      <c r="AR5" s="170"/>
      <c r="AS5" s="170"/>
      <c r="AT5" s="164">
        <f t="shared" si="5"/>
        <v>76</v>
      </c>
      <c r="AU5" s="170"/>
      <c r="AV5" s="170"/>
      <c r="AW5" s="170"/>
      <c r="AX5" s="170"/>
      <c r="AY5" s="164">
        <f t="shared" si="6"/>
        <v>76</v>
      </c>
      <c r="AZ5" s="170"/>
      <c r="BA5" s="170">
        <v>2</v>
      </c>
      <c r="BB5" s="170"/>
      <c r="BC5" s="170"/>
      <c r="BD5" s="164">
        <f t="shared" si="7"/>
        <v>78</v>
      </c>
      <c r="BE5" s="170"/>
      <c r="BF5" s="170"/>
      <c r="BG5" s="170"/>
      <c r="BH5" s="170"/>
      <c r="BI5" s="164">
        <f t="shared" si="8"/>
        <v>78</v>
      </c>
      <c r="BJ5" s="170"/>
      <c r="BK5" s="170"/>
      <c r="BL5" s="170"/>
      <c r="BM5" s="170"/>
      <c r="BN5" s="164">
        <f t="shared" si="9"/>
        <v>78</v>
      </c>
      <c r="BO5" s="170"/>
      <c r="BP5" s="170"/>
      <c r="BQ5" s="170"/>
      <c r="BR5" s="170"/>
      <c r="BS5" s="164">
        <f t="shared" si="10"/>
        <v>78</v>
      </c>
    </row>
    <row r="6" spans="1:71" s="171" customFormat="1" x14ac:dyDescent="0.3">
      <c r="A6" s="163"/>
      <c r="B6" s="164" t="s">
        <v>305</v>
      </c>
      <c r="C6" s="165">
        <v>4</v>
      </c>
      <c r="D6" s="165">
        <v>2621</v>
      </c>
      <c r="E6" s="177">
        <v>24</v>
      </c>
      <c r="F6" s="178"/>
      <c r="G6" s="166">
        <f t="shared" si="12"/>
        <v>1</v>
      </c>
      <c r="H6" s="167">
        <v>20</v>
      </c>
      <c r="I6" s="167">
        <f t="shared" si="11"/>
        <v>20</v>
      </c>
      <c r="J6" s="169"/>
      <c r="K6" s="170">
        <v>2025</v>
      </c>
      <c r="L6" s="170">
        <v>2025</v>
      </c>
      <c r="M6" s="170"/>
      <c r="N6" s="170"/>
      <c r="O6" s="170"/>
      <c r="P6" s="167">
        <f t="shared" ref="P6:P11" si="13">SUM(M6:O6)+H6</f>
        <v>20</v>
      </c>
      <c r="Q6" s="170"/>
      <c r="R6" s="170"/>
      <c r="S6" s="170">
        <v>4</v>
      </c>
      <c r="T6" s="170"/>
      <c r="U6" s="164">
        <f t="shared" si="0"/>
        <v>24</v>
      </c>
      <c r="V6" s="170"/>
      <c r="W6" s="170"/>
      <c r="X6" s="170"/>
      <c r="Y6" s="170"/>
      <c r="Z6" s="164">
        <f t="shared" si="1"/>
        <v>24</v>
      </c>
      <c r="AA6" s="170"/>
      <c r="AB6" s="170"/>
      <c r="AC6" s="170"/>
      <c r="AD6" s="170"/>
      <c r="AE6" s="164">
        <f t="shared" si="2"/>
        <v>24</v>
      </c>
      <c r="AF6" s="170"/>
      <c r="AG6" s="170"/>
      <c r="AH6" s="170"/>
      <c r="AI6" s="170"/>
      <c r="AJ6" s="164">
        <f t="shared" si="3"/>
        <v>24</v>
      </c>
      <c r="AK6" s="170"/>
      <c r="AL6" s="170"/>
      <c r="AM6" s="170"/>
      <c r="AN6" s="170"/>
      <c r="AO6" s="164">
        <f t="shared" si="4"/>
        <v>24</v>
      </c>
      <c r="AP6" s="170"/>
      <c r="AQ6" s="170"/>
      <c r="AR6" s="170"/>
      <c r="AS6" s="170"/>
      <c r="AT6" s="164">
        <f t="shared" si="5"/>
        <v>24</v>
      </c>
      <c r="AU6" s="170"/>
      <c r="AV6" s="170"/>
      <c r="AW6" s="170"/>
      <c r="AX6" s="170"/>
      <c r="AY6" s="164">
        <f t="shared" si="6"/>
        <v>24</v>
      </c>
      <c r="AZ6" s="170"/>
      <c r="BA6" s="170"/>
      <c r="BB6" s="170"/>
      <c r="BC6" s="170"/>
      <c r="BD6" s="164">
        <f t="shared" si="7"/>
        <v>24</v>
      </c>
      <c r="BE6" s="170"/>
      <c r="BF6" s="170"/>
      <c r="BG6" s="170"/>
      <c r="BH6" s="170"/>
      <c r="BI6" s="164">
        <f t="shared" si="8"/>
        <v>24</v>
      </c>
      <c r="BJ6" s="170"/>
      <c r="BK6" s="170"/>
      <c r="BL6" s="170"/>
      <c r="BM6" s="170"/>
      <c r="BN6" s="164">
        <f t="shared" si="9"/>
        <v>24</v>
      </c>
      <c r="BO6" s="170"/>
      <c r="BP6" s="170"/>
      <c r="BQ6" s="170"/>
      <c r="BR6" s="170"/>
      <c r="BS6" s="164">
        <f t="shared" si="10"/>
        <v>24</v>
      </c>
    </row>
    <row r="7" spans="1:71" s="171" customFormat="1" x14ac:dyDescent="0.3">
      <c r="A7" s="163"/>
      <c r="B7" s="164" t="s">
        <v>343</v>
      </c>
      <c r="C7" s="165">
        <v>6</v>
      </c>
      <c r="D7" s="165"/>
      <c r="E7" s="177">
        <v>28</v>
      </c>
      <c r="F7" s="178"/>
      <c r="G7" s="166">
        <f t="shared" si="12"/>
        <v>1.0714285714285714</v>
      </c>
      <c r="H7" s="167">
        <v>14</v>
      </c>
      <c r="I7" s="167">
        <f t="shared" si="11"/>
        <v>16</v>
      </c>
      <c r="J7" s="169">
        <v>2</v>
      </c>
      <c r="K7" s="170">
        <v>2025</v>
      </c>
      <c r="L7" s="170">
        <v>2025</v>
      </c>
      <c r="M7" s="170"/>
      <c r="N7" s="170"/>
      <c r="O7" s="170"/>
      <c r="P7" s="167">
        <f t="shared" si="13"/>
        <v>14</v>
      </c>
      <c r="Q7" s="170"/>
      <c r="R7" s="170"/>
      <c r="S7" s="170"/>
      <c r="T7" s="170"/>
      <c r="U7" s="164">
        <f t="shared" si="0"/>
        <v>14</v>
      </c>
      <c r="V7" s="170"/>
      <c r="W7" s="170"/>
      <c r="X7" s="170"/>
      <c r="Y7" s="170"/>
      <c r="Z7" s="164">
        <f t="shared" si="1"/>
        <v>14</v>
      </c>
      <c r="AA7" s="170"/>
      <c r="AB7" s="170"/>
      <c r="AC7" s="170"/>
      <c r="AD7" s="170"/>
      <c r="AE7" s="164">
        <f t="shared" si="2"/>
        <v>14</v>
      </c>
      <c r="AF7" s="170"/>
      <c r="AG7" s="170"/>
      <c r="AH7" s="170">
        <v>14</v>
      </c>
      <c r="AI7" s="170"/>
      <c r="AJ7" s="164">
        <f t="shared" si="3"/>
        <v>28</v>
      </c>
      <c r="AK7" s="170"/>
      <c r="AL7" s="170"/>
      <c r="AM7" s="170"/>
      <c r="AN7" s="170"/>
      <c r="AO7" s="164">
        <f t="shared" si="4"/>
        <v>28</v>
      </c>
      <c r="AP7" s="170"/>
      <c r="AQ7" s="170"/>
      <c r="AR7" s="170"/>
      <c r="AS7" s="170"/>
      <c r="AT7" s="164">
        <f t="shared" si="5"/>
        <v>28</v>
      </c>
      <c r="AU7" s="170"/>
      <c r="AV7" s="170">
        <v>1</v>
      </c>
      <c r="AW7" s="170"/>
      <c r="AX7" s="170"/>
      <c r="AY7" s="164">
        <f t="shared" si="6"/>
        <v>29</v>
      </c>
      <c r="AZ7" s="170"/>
      <c r="BA7" s="170"/>
      <c r="BB7" s="170"/>
      <c r="BC7" s="170"/>
      <c r="BD7" s="164">
        <f t="shared" si="7"/>
        <v>29</v>
      </c>
      <c r="BE7" s="170"/>
      <c r="BF7" s="170"/>
      <c r="BG7" s="170"/>
      <c r="BH7" s="170"/>
      <c r="BI7" s="164">
        <f t="shared" si="8"/>
        <v>29</v>
      </c>
      <c r="BJ7" s="170"/>
      <c r="BK7" s="170">
        <v>1</v>
      </c>
      <c r="BL7" s="170"/>
      <c r="BM7" s="170"/>
      <c r="BN7" s="164">
        <f t="shared" si="9"/>
        <v>30</v>
      </c>
      <c r="BO7" s="170"/>
      <c r="BP7" s="170"/>
      <c r="BQ7" s="170"/>
      <c r="BR7" s="170"/>
      <c r="BS7" s="164">
        <f t="shared" si="10"/>
        <v>30</v>
      </c>
    </row>
    <row r="8" spans="1:71" s="171" customFormat="1" x14ac:dyDescent="0.3">
      <c r="A8" s="163"/>
      <c r="B8" s="164" t="s">
        <v>27</v>
      </c>
      <c r="C8" s="165">
        <v>10</v>
      </c>
      <c r="D8" s="165">
        <v>6054</v>
      </c>
      <c r="E8" s="177">
        <v>31</v>
      </c>
      <c r="F8" s="178"/>
      <c r="G8" s="166">
        <f t="shared" si="12"/>
        <v>1</v>
      </c>
      <c r="H8" s="167">
        <v>20</v>
      </c>
      <c r="I8" s="167">
        <f t="shared" si="11"/>
        <v>23</v>
      </c>
      <c r="J8" s="169">
        <v>3</v>
      </c>
      <c r="K8" s="170">
        <v>2025</v>
      </c>
      <c r="L8" s="170">
        <v>2025</v>
      </c>
      <c r="M8" s="170"/>
      <c r="N8" s="170"/>
      <c r="O8" s="170"/>
      <c r="P8" s="167">
        <f t="shared" si="13"/>
        <v>20</v>
      </c>
      <c r="Q8" s="170"/>
      <c r="R8" s="170"/>
      <c r="S8" s="170"/>
      <c r="T8" s="170"/>
      <c r="U8" s="164">
        <f t="shared" si="0"/>
        <v>20</v>
      </c>
      <c r="V8" s="170"/>
      <c r="W8" s="170"/>
      <c r="X8" s="170"/>
      <c r="Y8" s="170"/>
      <c r="Z8" s="164">
        <f t="shared" si="1"/>
        <v>20</v>
      </c>
      <c r="AA8" s="170"/>
      <c r="AB8" s="170"/>
      <c r="AC8" s="170"/>
      <c r="AD8" s="170"/>
      <c r="AE8" s="164">
        <f t="shared" si="2"/>
        <v>20</v>
      </c>
      <c r="AF8" s="170"/>
      <c r="AG8" s="170"/>
      <c r="AH8" s="170">
        <v>11</v>
      </c>
      <c r="AI8" s="170"/>
      <c r="AJ8" s="164">
        <f t="shared" si="3"/>
        <v>31</v>
      </c>
      <c r="AK8" s="170"/>
      <c r="AL8" s="170"/>
      <c r="AM8" s="170"/>
      <c r="AN8" s="170"/>
      <c r="AO8" s="164">
        <f t="shared" si="4"/>
        <v>31</v>
      </c>
      <c r="AP8" s="170"/>
      <c r="AQ8" s="170"/>
      <c r="AR8" s="170"/>
      <c r="AS8" s="170"/>
      <c r="AT8" s="164">
        <f t="shared" si="5"/>
        <v>31</v>
      </c>
      <c r="AU8" s="170"/>
      <c r="AV8" s="170"/>
      <c r="AW8" s="170"/>
      <c r="AX8" s="170"/>
      <c r="AY8" s="164">
        <f t="shared" si="6"/>
        <v>31</v>
      </c>
      <c r="AZ8" s="170"/>
      <c r="BA8" s="170"/>
      <c r="BB8" s="170"/>
      <c r="BC8" s="170"/>
      <c r="BD8" s="164">
        <f t="shared" si="7"/>
        <v>31</v>
      </c>
      <c r="BE8" s="170"/>
      <c r="BF8" s="170"/>
      <c r="BG8" s="170"/>
      <c r="BH8" s="170"/>
      <c r="BI8" s="164">
        <f t="shared" si="8"/>
        <v>31</v>
      </c>
      <c r="BJ8" s="170"/>
      <c r="BK8" s="170"/>
      <c r="BL8" s="170"/>
      <c r="BM8" s="170"/>
      <c r="BN8" s="164">
        <f t="shared" si="9"/>
        <v>31</v>
      </c>
      <c r="BO8" s="170"/>
      <c r="BP8" s="170"/>
      <c r="BQ8" s="170"/>
      <c r="BR8" s="170"/>
      <c r="BS8" s="164">
        <f t="shared" si="10"/>
        <v>31</v>
      </c>
    </row>
    <row r="9" spans="1:71" s="171" customFormat="1" x14ac:dyDescent="0.3">
      <c r="A9" s="172"/>
      <c r="B9" s="179" t="s">
        <v>277</v>
      </c>
      <c r="C9" s="165">
        <v>16</v>
      </c>
      <c r="D9" s="165">
        <v>8509</v>
      </c>
      <c r="E9" s="177">
        <v>13</v>
      </c>
      <c r="F9" s="178"/>
      <c r="G9" s="166">
        <f t="shared" si="12"/>
        <v>1.1538461538461537</v>
      </c>
      <c r="H9" s="167">
        <v>5</v>
      </c>
      <c r="I9" s="167">
        <f t="shared" si="11"/>
        <v>5</v>
      </c>
      <c r="J9" s="169"/>
      <c r="K9" s="170">
        <v>2025</v>
      </c>
      <c r="L9" s="170">
        <v>2025</v>
      </c>
      <c r="M9" s="170"/>
      <c r="N9" s="170"/>
      <c r="O9" s="170"/>
      <c r="P9" s="167">
        <f t="shared" si="13"/>
        <v>5</v>
      </c>
      <c r="Q9" s="170"/>
      <c r="R9" s="170"/>
      <c r="S9" s="170"/>
      <c r="T9" s="170"/>
      <c r="U9" s="164">
        <f t="shared" si="0"/>
        <v>5</v>
      </c>
      <c r="V9" s="170"/>
      <c r="W9" s="170"/>
      <c r="X9" s="170"/>
      <c r="Y9" s="170"/>
      <c r="Z9" s="164">
        <f t="shared" si="1"/>
        <v>5</v>
      </c>
      <c r="AA9" s="170"/>
      <c r="AB9" s="170"/>
      <c r="AC9" s="170"/>
      <c r="AD9" s="170"/>
      <c r="AE9" s="164">
        <f t="shared" si="2"/>
        <v>5</v>
      </c>
      <c r="AF9" s="170"/>
      <c r="AG9" s="170">
        <v>2</v>
      </c>
      <c r="AH9" s="170"/>
      <c r="AI9" s="170"/>
      <c r="AJ9" s="164">
        <f t="shared" si="3"/>
        <v>7</v>
      </c>
      <c r="AK9" s="170"/>
      <c r="AL9" s="170"/>
      <c r="AM9" s="170">
        <v>8</v>
      </c>
      <c r="AN9" s="170"/>
      <c r="AO9" s="164">
        <f t="shared" si="4"/>
        <v>15</v>
      </c>
      <c r="AP9" s="170"/>
      <c r="AQ9" s="170"/>
      <c r="AR9" s="170"/>
      <c r="AS9" s="170"/>
      <c r="AT9" s="164">
        <f t="shared" si="5"/>
        <v>15</v>
      </c>
      <c r="AU9" s="170"/>
      <c r="AV9" s="170"/>
      <c r="AW9" s="170"/>
      <c r="AX9" s="170"/>
      <c r="AY9" s="164">
        <f t="shared" si="6"/>
        <v>15</v>
      </c>
      <c r="AZ9" s="170"/>
      <c r="BA9" s="170"/>
      <c r="BB9" s="170"/>
      <c r="BC9" s="170"/>
      <c r="BD9" s="164">
        <f t="shared" si="7"/>
        <v>15</v>
      </c>
      <c r="BE9" s="170"/>
      <c r="BF9" s="170"/>
      <c r="BG9" s="170"/>
      <c r="BH9" s="170"/>
      <c r="BI9" s="164">
        <f t="shared" si="8"/>
        <v>15</v>
      </c>
      <c r="BJ9" s="170"/>
      <c r="BK9" s="170"/>
      <c r="BL9" s="170"/>
      <c r="BM9" s="170"/>
      <c r="BN9" s="164">
        <f t="shared" si="9"/>
        <v>15</v>
      </c>
      <c r="BO9" s="170"/>
      <c r="BP9" s="170"/>
      <c r="BQ9" s="170"/>
      <c r="BR9" s="170"/>
      <c r="BS9" s="164">
        <f t="shared" si="10"/>
        <v>15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24">
        <v>45</v>
      </c>
      <c r="F10" s="129"/>
      <c r="G10" s="85">
        <f t="shared" si="12"/>
        <v>0.97777777777777775</v>
      </c>
      <c r="H10" s="86">
        <v>30</v>
      </c>
      <c r="I10" s="86">
        <f t="shared" si="11"/>
        <v>31</v>
      </c>
      <c r="J10" s="93">
        <v>1</v>
      </c>
      <c r="K10" s="87">
        <v>2025</v>
      </c>
      <c r="L10" s="87">
        <v>2025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>
        <v>3</v>
      </c>
      <c r="AI10" s="87"/>
      <c r="AJ10" s="84">
        <f t="shared" si="3"/>
        <v>34</v>
      </c>
      <c r="AK10" s="87">
        <v>1</v>
      </c>
      <c r="AL10" s="87"/>
      <c r="AM10" s="87">
        <v>4</v>
      </c>
      <c r="AN10" s="87"/>
      <c r="AO10" s="84">
        <f t="shared" si="4"/>
        <v>39</v>
      </c>
      <c r="AP10" s="87"/>
      <c r="AQ10" s="87"/>
      <c r="AR10" s="87">
        <v>5</v>
      </c>
      <c r="AS10" s="87"/>
      <c r="AT10" s="84">
        <f t="shared" si="5"/>
        <v>44</v>
      </c>
      <c r="AU10" s="87"/>
      <c r="AV10" s="87"/>
      <c r="AW10" s="87"/>
      <c r="AX10" s="87"/>
      <c r="AY10" s="84">
        <f t="shared" si="6"/>
        <v>44</v>
      </c>
      <c r="AZ10" s="87"/>
      <c r="BA10" s="87"/>
      <c r="BB10" s="87"/>
      <c r="BC10" s="87"/>
      <c r="BD10" s="84">
        <f t="shared" si="7"/>
        <v>44</v>
      </c>
      <c r="BE10" s="87"/>
      <c r="BF10" s="87"/>
      <c r="BG10" s="87"/>
      <c r="BH10" s="87"/>
      <c r="BI10" s="84">
        <f t="shared" si="8"/>
        <v>44</v>
      </c>
      <c r="BJ10" s="87"/>
      <c r="BK10" s="87"/>
      <c r="BL10" s="87"/>
      <c r="BM10" s="87"/>
      <c r="BN10" s="84">
        <f t="shared" si="9"/>
        <v>44</v>
      </c>
      <c r="BO10" s="87"/>
      <c r="BP10" s="87"/>
      <c r="BQ10" s="87"/>
      <c r="BR10" s="87"/>
      <c r="BS10" s="84">
        <f t="shared" si="10"/>
        <v>44</v>
      </c>
    </row>
    <row r="11" spans="1:71" s="171" customFormat="1" x14ac:dyDescent="0.3">
      <c r="A11" s="164"/>
      <c r="B11" s="164" t="s">
        <v>126</v>
      </c>
      <c r="C11" s="165">
        <v>27</v>
      </c>
      <c r="D11" s="165">
        <v>10159</v>
      </c>
      <c r="E11" s="177">
        <v>31</v>
      </c>
      <c r="F11" s="178"/>
      <c r="G11" s="166">
        <f t="shared" si="12"/>
        <v>1</v>
      </c>
      <c r="H11" s="167">
        <v>17</v>
      </c>
      <c r="I11" s="167">
        <f t="shared" si="11"/>
        <v>17</v>
      </c>
      <c r="J11" s="169"/>
      <c r="K11" s="170">
        <v>2025</v>
      </c>
      <c r="L11" s="170">
        <v>2025</v>
      </c>
      <c r="M11" s="170"/>
      <c r="N11" s="170"/>
      <c r="O11" s="170"/>
      <c r="P11" s="167">
        <f t="shared" si="13"/>
        <v>17</v>
      </c>
      <c r="Q11" s="170"/>
      <c r="R11" s="170"/>
      <c r="S11" s="170"/>
      <c r="T11" s="170"/>
      <c r="U11" s="164">
        <f t="shared" si="0"/>
        <v>17</v>
      </c>
      <c r="V11" s="170"/>
      <c r="W11" s="170"/>
      <c r="X11" s="170"/>
      <c r="Y11" s="170"/>
      <c r="Z11" s="164">
        <f t="shared" si="1"/>
        <v>17</v>
      </c>
      <c r="AA11" s="170"/>
      <c r="AB11" s="170"/>
      <c r="AC11" s="170"/>
      <c r="AD11" s="170"/>
      <c r="AE11" s="164">
        <f t="shared" si="2"/>
        <v>17</v>
      </c>
      <c r="AF11" s="170"/>
      <c r="AG11" s="170"/>
      <c r="AH11" s="170"/>
      <c r="AI11" s="170"/>
      <c r="AJ11" s="164">
        <f t="shared" si="3"/>
        <v>17</v>
      </c>
      <c r="AK11" s="170"/>
      <c r="AL11" s="170"/>
      <c r="AM11" s="170">
        <v>14</v>
      </c>
      <c r="AN11" s="170"/>
      <c r="AO11" s="164">
        <f t="shared" si="4"/>
        <v>31</v>
      </c>
      <c r="AP11" s="170"/>
      <c r="AQ11" s="170"/>
      <c r="AR11" s="170"/>
      <c r="AS11" s="170"/>
      <c r="AT11" s="164">
        <f t="shared" si="5"/>
        <v>31</v>
      </c>
      <c r="AU11" s="170"/>
      <c r="AV11" s="170"/>
      <c r="AW11" s="170"/>
      <c r="AX11" s="170"/>
      <c r="AY11" s="164">
        <f t="shared" si="6"/>
        <v>31</v>
      </c>
      <c r="AZ11" s="170"/>
      <c r="BA11" s="170"/>
      <c r="BB11" s="170"/>
      <c r="BC11" s="170"/>
      <c r="BD11" s="164">
        <f t="shared" si="7"/>
        <v>31</v>
      </c>
      <c r="BE11" s="170"/>
      <c r="BF11" s="170"/>
      <c r="BG11" s="170"/>
      <c r="BH11" s="170"/>
      <c r="BI11" s="164">
        <f t="shared" si="8"/>
        <v>31</v>
      </c>
      <c r="BJ11" s="170"/>
      <c r="BK11" s="170"/>
      <c r="BL11" s="170"/>
      <c r="BM11" s="170"/>
      <c r="BN11" s="164">
        <f t="shared" si="9"/>
        <v>31</v>
      </c>
      <c r="BO11" s="170"/>
      <c r="BP11" s="170"/>
      <c r="BQ11" s="170"/>
      <c r="BR11" s="170"/>
      <c r="BS11" s="164">
        <f>SUM(BN11:BR11)</f>
        <v>31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2</v>
      </c>
      <c r="AH12" s="86">
        <f t="shared" si="14"/>
        <v>28</v>
      </c>
      <c r="AI12" s="86">
        <f t="shared" si="14"/>
        <v>0</v>
      </c>
      <c r="AJ12" s="86">
        <f t="shared" si="14"/>
        <v>231</v>
      </c>
      <c r="AK12" s="86">
        <f t="shared" si="14"/>
        <v>1</v>
      </c>
      <c r="AL12" s="86">
        <f t="shared" si="14"/>
        <v>0</v>
      </c>
      <c r="AM12" s="86">
        <f t="shared" si="14"/>
        <v>26</v>
      </c>
      <c r="AN12" s="86">
        <f t="shared" si="14"/>
        <v>0</v>
      </c>
      <c r="AO12" s="86">
        <f t="shared" si="14"/>
        <v>258</v>
      </c>
      <c r="AP12" s="86">
        <f t="shared" si="14"/>
        <v>0</v>
      </c>
      <c r="AQ12" s="86">
        <f t="shared" si="14"/>
        <v>0</v>
      </c>
      <c r="AR12" s="86">
        <f t="shared" si="14"/>
        <v>26</v>
      </c>
      <c r="AS12" s="86">
        <f t="shared" si="14"/>
        <v>0</v>
      </c>
      <c r="AT12" s="86">
        <f t="shared" si="14"/>
        <v>284</v>
      </c>
      <c r="AU12" s="86">
        <f t="shared" si="14"/>
        <v>0</v>
      </c>
      <c r="AV12" s="86">
        <f t="shared" ref="AV12:BS12" si="15">SUM(AV3:AV11)</f>
        <v>1</v>
      </c>
      <c r="AW12" s="86">
        <f t="shared" si="15"/>
        <v>0</v>
      </c>
      <c r="AX12" s="86">
        <f t="shared" si="15"/>
        <v>0</v>
      </c>
      <c r="AY12" s="86">
        <f t="shared" si="15"/>
        <v>285</v>
      </c>
      <c r="AZ12" s="86">
        <f t="shared" si="15"/>
        <v>0</v>
      </c>
      <c r="BA12" s="86">
        <f t="shared" si="15"/>
        <v>2</v>
      </c>
      <c r="BB12" s="86">
        <f t="shared" si="15"/>
        <v>0</v>
      </c>
      <c r="BC12" s="86">
        <f t="shared" si="15"/>
        <v>0</v>
      </c>
      <c r="BD12" s="86">
        <f t="shared" si="15"/>
        <v>287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287</v>
      </c>
      <c r="BJ12" s="86">
        <f t="shared" si="15"/>
        <v>0</v>
      </c>
      <c r="BK12" s="86">
        <f t="shared" si="15"/>
        <v>2</v>
      </c>
      <c r="BL12" s="86">
        <f t="shared" si="15"/>
        <v>0</v>
      </c>
      <c r="BM12" s="86">
        <f t="shared" si="15"/>
        <v>0</v>
      </c>
      <c r="BN12" s="86">
        <f t="shared" si="15"/>
        <v>289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289</v>
      </c>
    </row>
    <row r="13" spans="1:71" s="171" customFormat="1" x14ac:dyDescent="0.3">
      <c r="A13" s="164"/>
      <c r="B13" s="164" t="s">
        <v>218</v>
      </c>
      <c r="C13" s="164">
        <f>COUNT(C4:C11)</f>
        <v>8</v>
      </c>
      <c r="D13" s="164"/>
      <c r="E13" s="164">
        <f>SUM(E3:E11)</f>
        <v>285</v>
      </c>
      <c r="F13" s="164">
        <f>SUM(E3:E11)+1</f>
        <v>286</v>
      </c>
      <c r="G13" s="166">
        <f>$BS12/F13</f>
        <v>1.0104895104895104</v>
      </c>
      <c r="H13" s="167">
        <f>SUM(H3:H11)</f>
        <v>164</v>
      </c>
      <c r="I13" s="167">
        <f>SUM(I3:I11)</f>
        <v>170</v>
      </c>
      <c r="J13" s="167">
        <f>SUM(J3:J11)</f>
        <v>6</v>
      </c>
      <c r="K13" s="164"/>
      <c r="L13" s="164"/>
      <c r="M13" s="164"/>
      <c r="N13" s="164"/>
      <c r="O13" s="164"/>
      <c r="P13" s="166">
        <f>P12/F13</f>
        <v>0.68881118881118886</v>
      </c>
      <c r="Q13" s="164"/>
      <c r="R13" s="164">
        <f>M12+R12</f>
        <v>0</v>
      </c>
      <c r="S13" s="164">
        <f>N12+S12</f>
        <v>36</v>
      </c>
      <c r="T13" s="164">
        <f>O12+T12</f>
        <v>1</v>
      </c>
      <c r="U13" s="166">
        <f>U12/F13</f>
        <v>0.70279720279720281</v>
      </c>
      <c r="V13" s="164"/>
      <c r="W13" s="164">
        <f>R13+W12</f>
        <v>0</v>
      </c>
      <c r="X13" s="164">
        <f>S13+X12</f>
        <v>36</v>
      </c>
      <c r="Y13" s="164">
        <f>T13+Y12</f>
        <v>1</v>
      </c>
      <c r="Z13" s="166">
        <f>Z12/F13</f>
        <v>0.70279720279720281</v>
      </c>
      <c r="AA13" s="164"/>
      <c r="AB13" s="164">
        <f>W13+AB12</f>
        <v>0</v>
      </c>
      <c r="AC13" s="164">
        <f>X13+AC12</f>
        <v>36</v>
      </c>
      <c r="AD13" s="164">
        <f>Y13+AD12</f>
        <v>1</v>
      </c>
      <c r="AE13" s="166">
        <f>AE12/F13</f>
        <v>0.70279720279720281</v>
      </c>
      <c r="AF13" s="164"/>
      <c r="AG13" s="164">
        <f>AB13+AG12</f>
        <v>2</v>
      </c>
      <c r="AH13" s="164">
        <f>AC13+AH12</f>
        <v>64</v>
      </c>
      <c r="AI13" s="164">
        <f>AD13+AI12</f>
        <v>1</v>
      </c>
      <c r="AJ13" s="166">
        <f>AJ12/F13</f>
        <v>0.80769230769230771</v>
      </c>
      <c r="AK13" s="164"/>
      <c r="AL13" s="164">
        <f>AG13+AL12</f>
        <v>2</v>
      </c>
      <c r="AM13" s="164">
        <f>AH13+AM12</f>
        <v>90</v>
      </c>
      <c r="AN13" s="164">
        <f>AI13+AN12</f>
        <v>1</v>
      </c>
      <c r="AO13" s="166">
        <f>AO12/F13</f>
        <v>0.90209790209790208</v>
      </c>
      <c r="AP13" s="164"/>
      <c r="AQ13" s="164">
        <f>AL13+AQ12</f>
        <v>2</v>
      </c>
      <c r="AR13" s="164">
        <f>AM13+AR12</f>
        <v>116</v>
      </c>
      <c r="AS13" s="164">
        <f>AN13+AS12</f>
        <v>1</v>
      </c>
      <c r="AT13" s="166">
        <f>AT12/F13</f>
        <v>0.99300699300699302</v>
      </c>
      <c r="AU13" s="164"/>
      <c r="AV13" s="164">
        <f>AQ13+AV12</f>
        <v>3</v>
      </c>
      <c r="AW13" s="164">
        <f>AR13+AW12</f>
        <v>116</v>
      </c>
      <c r="AX13" s="164">
        <f>AS13+AX12</f>
        <v>1</v>
      </c>
      <c r="AY13" s="166">
        <f>AY12/F13</f>
        <v>0.99650349650349646</v>
      </c>
      <c r="AZ13" s="164"/>
      <c r="BA13" s="164">
        <f>AV13+BA12</f>
        <v>5</v>
      </c>
      <c r="BB13" s="164">
        <f>AW13+BB12</f>
        <v>116</v>
      </c>
      <c r="BC13" s="164">
        <f>AX13+BC12</f>
        <v>1</v>
      </c>
      <c r="BD13" s="166">
        <f>BD12/F13</f>
        <v>1.0034965034965035</v>
      </c>
      <c r="BE13" s="164"/>
      <c r="BF13" s="164">
        <f>BA13+BF12</f>
        <v>5</v>
      </c>
      <c r="BG13" s="164">
        <f>BB13+BG12</f>
        <v>116</v>
      </c>
      <c r="BH13" s="164">
        <f>BC13+BH12</f>
        <v>1</v>
      </c>
      <c r="BI13" s="166">
        <f>BI12/F13</f>
        <v>1.0034965034965035</v>
      </c>
      <c r="BJ13" s="164"/>
      <c r="BK13" s="164">
        <f>BF13+BK12</f>
        <v>7</v>
      </c>
      <c r="BL13" s="164">
        <f>BG13+BL12</f>
        <v>116</v>
      </c>
      <c r="BM13" s="164">
        <f>BH13+BM12</f>
        <v>1</v>
      </c>
      <c r="BN13" s="166">
        <f>BN12/F13</f>
        <v>1.0104895104895104</v>
      </c>
      <c r="BO13" s="164"/>
      <c r="BP13" s="164">
        <f>BK13+BP12</f>
        <v>7</v>
      </c>
      <c r="BQ13" s="164">
        <f>BL13+BQ12</f>
        <v>116</v>
      </c>
      <c r="BR13" s="164">
        <f>BM13+BR12</f>
        <v>1</v>
      </c>
      <c r="BS13" s="166">
        <f>BS12/F13</f>
        <v>1.0104895104895104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195" customFormat="1" x14ac:dyDescent="0.3">
      <c r="A20" s="195" t="s">
        <v>393</v>
      </c>
      <c r="B20" s="239" t="s">
        <v>314</v>
      </c>
      <c r="C20" s="187">
        <v>52</v>
      </c>
      <c r="D20" s="187"/>
      <c r="E20" s="240">
        <v>11</v>
      </c>
      <c r="F20" s="187">
        <f>IF(B20="MAL",E20,IF(E20&gt;=11,E20+variables!$B$1,11))</f>
        <v>12</v>
      </c>
      <c r="G20" s="214">
        <f>$BS20/F20</f>
        <v>8.3333333333333329E-2</v>
      </c>
      <c r="H20" s="194">
        <v>1</v>
      </c>
      <c r="I20" s="194">
        <f>+H20+J20</f>
        <v>1</v>
      </c>
      <c r="J20" s="194"/>
      <c r="K20" s="187">
        <v>2023</v>
      </c>
      <c r="L20" s="187">
        <v>2023</v>
      </c>
      <c r="M20" s="187"/>
      <c r="N20" s="187"/>
      <c r="O20" s="187"/>
      <c r="P20" s="194">
        <f>SUM(M20:O20)+H20</f>
        <v>1</v>
      </c>
      <c r="Q20" s="187"/>
      <c r="R20" s="187"/>
      <c r="S20" s="187"/>
      <c r="T20" s="187"/>
      <c r="U20" s="187">
        <f>SUM(P20:T20)</f>
        <v>1</v>
      </c>
      <c r="V20" s="187"/>
      <c r="W20" s="187"/>
      <c r="X20" s="187"/>
      <c r="Y20" s="187"/>
      <c r="Z20" s="187">
        <f>SUM(U20:Y20)</f>
        <v>1</v>
      </c>
      <c r="AA20" s="187"/>
      <c r="AB20" s="187"/>
      <c r="AC20" s="187"/>
      <c r="AD20" s="187"/>
      <c r="AE20" s="187">
        <f>SUM(Z20:AD20)</f>
        <v>1</v>
      </c>
      <c r="AF20" s="187"/>
      <c r="AG20" s="187"/>
      <c r="AH20" s="187"/>
      <c r="AI20" s="187"/>
      <c r="AJ20" s="187">
        <f>SUM(AE20:AI20)</f>
        <v>1</v>
      </c>
      <c r="AK20" s="187"/>
      <c r="AL20" s="187"/>
      <c r="AM20" s="187"/>
      <c r="AN20" s="187"/>
      <c r="AO20" s="187">
        <f>SUM(AJ20:AN20)</f>
        <v>1</v>
      </c>
      <c r="AP20" s="187"/>
      <c r="AQ20" s="187"/>
      <c r="AR20" s="187"/>
      <c r="AS20" s="187"/>
      <c r="AT20" s="187">
        <f>SUM(AO20:AS20)</f>
        <v>1</v>
      </c>
      <c r="AU20" s="187"/>
      <c r="AV20" s="187"/>
      <c r="AW20" s="187"/>
      <c r="AX20" s="187"/>
      <c r="AY20" s="187">
        <f>SUM(AT20:AX20)</f>
        <v>1</v>
      </c>
      <c r="AZ20" s="187"/>
      <c r="BA20" s="187"/>
      <c r="BB20" s="187"/>
      <c r="BC20" s="187"/>
      <c r="BD20" s="187">
        <f>SUM(AY20:BC20)</f>
        <v>1</v>
      </c>
      <c r="BE20" s="187"/>
      <c r="BF20" s="187"/>
      <c r="BG20" s="187"/>
      <c r="BH20" s="187"/>
      <c r="BI20" s="187">
        <f>SUM(BD20:BH20)</f>
        <v>1</v>
      </c>
      <c r="BJ20" s="187"/>
      <c r="BK20" s="187"/>
      <c r="BL20" s="187"/>
      <c r="BM20" s="187"/>
      <c r="BN20" s="187">
        <f>SUM(BI20:BM20)</f>
        <v>1</v>
      </c>
      <c r="BO20" s="187"/>
      <c r="BP20" s="187"/>
      <c r="BQ20" s="187"/>
      <c r="BR20" s="187"/>
      <c r="BS20" s="187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2025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s="171" customFormat="1" x14ac:dyDescent="0.3">
      <c r="A25" s="163"/>
      <c r="B25" s="164" t="s">
        <v>187</v>
      </c>
      <c r="C25" s="165">
        <v>12</v>
      </c>
      <c r="D25" s="165">
        <v>4012</v>
      </c>
      <c r="E25" s="177">
        <v>27</v>
      </c>
      <c r="F25" s="164"/>
      <c r="G25" s="166">
        <f>$BS25/E25</f>
        <v>1.037037037037037</v>
      </c>
      <c r="H25" s="167">
        <v>7</v>
      </c>
      <c r="I25" s="167">
        <f t="shared" ref="I25:I33" si="31">+H25+J25</f>
        <v>7</v>
      </c>
      <c r="J25" s="169"/>
      <c r="K25" s="170">
        <v>2025</v>
      </c>
      <c r="L25" s="170">
        <v>2024</v>
      </c>
      <c r="M25" s="170"/>
      <c r="N25" s="170"/>
      <c r="O25" s="170"/>
      <c r="P25" s="167">
        <f t="shared" ref="P25:P33" si="32">SUM(M25:O25)+H25</f>
        <v>7</v>
      </c>
      <c r="Q25" s="170"/>
      <c r="R25" s="170"/>
      <c r="S25" s="170"/>
      <c r="T25" s="170"/>
      <c r="U25" s="164">
        <f t="shared" si="20"/>
        <v>7</v>
      </c>
      <c r="V25" s="170"/>
      <c r="W25" s="170"/>
      <c r="X25" s="170"/>
      <c r="Y25" s="170"/>
      <c r="Z25" s="164">
        <f t="shared" si="21"/>
        <v>7</v>
      </c>
      <c r="AA25" s="170"/>
      <c r="AB25" s="170">
        <v>1</v>
      </c>
      <c r="AC25" s="170"/>
      <c r="AD25" s="170"/>
      <c r="AE25" s="164">
        <f t="shared" si="22"/>
        <v>8</v>
      </c>
      <c r="AF25" s="170"/>
      <c r="AG25" s="170"/>
      <c r="AH25" s="170"/>
      <c r="AI25" s="170"/>
      <c r="AJ25" s="164">
        <f t="shared" si="23"/>
        <v>8</v>
      </c>
      <c r="AK25" s="170"/>
      <c r="AL25" s="170"/>
      <c r="AM25" s="170"/>
      <c r="AN25" s="170"/>
      <c r="AO25" s="164">
        <f t="shared" si="24"/>
        <v>8</v>
      </c>
      <c r="AP25" s="170"/>
      <c r="AQ25" s="170"/>
      <c r="AR25" s="170"/>
      <c r="AS25" s="170"/>
      <c r="AT25" s="164">
        <f t="shared" si="25"/>
        <v>8</v>
      </c>
      <c r="AU25" s="170"/>
      <c r="AV25" s="170"/>
      <c r="AW25" s="170"/>
      <c r="AX25" s="170"/>
      <c r="AY25" s="164">
        <f t="shared" si="26"/>
        <v>8</v>
      </c>
      <c r="AZ25" s="170"/>
      <c r="BA25" s="170"/>
      <c r="BB25" s="170">
        <v>20</v>
      </c>
      <c r="BC25" s="170"/>
      <c r="BD25" s="164">
        <f t="shared" si="27"/>
        <v>28</v>
      </c>
      <c r="BE25" s="170"/>
      <c r="BF25" s="170"/>
      <c r="BG25" s="170"/>
      <c r="BH25" s="170"/>
      <c r="BI25" s="164">
        <f t="shared" si="28"/>
        <v>28</v>
      </c>
      <c r="BJ25" s="170"/>
      <c r="BK25" s="170"/>
      <c r="BL25" s="170"/>
      <c r="BM25" s="170"/>
      <c r="BN25" s="164">
        <f t="shared" si="29"/>
        <v>28</v>
      </c>
      <c r="BO25" s="170"/>
      <c r="BP25" s="170"/>
      <c r="BQ25" s="170"/>
      <c r="BR25" s="170"/>
      <c r="BS25" s="164">
        <f t="shared" si="30"/>
        <v>28</v>
      </c>
    </row>
    <row r="26" spans="1:71" s="171" customFormat="1" x14ac:dyDescent="0.3">
      <c r="A26" s="163"/>
      <c r="B26" s="164" t="s">
        <v>330</v>
      </c>
      <c r="C26" s="165">
        <v>14</v>
      </c>
      <c r="D26" s="165">
        <v>830</v>
      </c>
      <c r="E26" s="177">
        <v>25</v>
      </c>
      <c r="F26" s="164"/>
      <c r="G26" s="166">
        <f t="shared" ref="G26:G33" si="33">$BS26/E26</f>
        <v>1</v>
      </c>
      <c r="H26" s="167">
        <v>16</v>
      </c>
      <c r="I26" s="167">
        <f t="shared" si="31"/>
        <v>16</v>
      </c>
      <c r="J26" s="169"/>
      <c r="K26" s="170">
        <v>2025</v>
      </c>
      <c r="L26" s="170">
        <v>2024</v>
      </c>
      <c r="M26" s="170"/>
      <c r="N26" s="170"/>
      <c r="O26" s="170"/>
      <c r="P26" s="167">
        <f t="shared" si="32"/>
        <v>16</v>
      </c>
      <c r="Q26" s="170"/>
      <c r="R26" s="170"/>
      <c r="S26" s="170"/>
      <c r="T26" s="170"/>
      <c r="U26" s="164">
        <f t="shared" si="20"/>
        <v>16</v>
      </c>
      <c r="V26" s="170"/>
      <c r="W26" s="170"/>
      <c r="X26" s="170"/>
      <c r="Y26" s="170"/>
      <c r="Z26" s="164">
        <f t="shared" si="21"/>
        <v>16</v>
      </c>
      <c r="AA26" s="170"/>
      <c r="AB26" s="170"/>
      <c r="AC26" s="170"/>
      <c r="AD26" s="170"/>
      <c r="AE26" s="164">
        <f t="shared" si="22"/>
        <v>16</v>
      </c>
      <c r="AF26" s="170"/>
      <c r="AG26" s="170"/>
      <c r="AH26" s="170"/>
      <c r="AI26" s="170"/>
      <c r="AJ26" s="164">
        <f t="shared" si="23"/>
        <v>16</v>
      </c>
      <c r="AK26" s="170"/>
      <c r="AL26" s="170"/>
      <c r="AM26" s="170"/>
      <c r="AN26" s="170"/>
      <c r="AO26" s="164">
        <f t="shared" si="24"/>
        <v>16</v>
      </c>
      <c r="AP26" s="170"/>
      <c r="AQ26" s="170"/>
      <c r="AR26" s="170"/>
      <c r="AS26" s="170"/>
      <c r="AT26" s="164">
        <f t="shared" si="25"/>
        <v>16</v>
      </c>
      <c r="AU26" s="170"/>
      <c r="AV26" s="170"/>
      <c r="AW26" s="170"/>
      <c r="AX26" s="170"/>
      <c r="AY26" s="164">
        <f t="shared" si="26"/>
        <v>16</v>
      </c>
      <c r="AZ26" s="170"/>
      <c r="BA26" s="170">
        <v>1</v>
      </c>
      <c r="BB26" s="170">
        <v>8</v>
      </c>
      <c r="BC26" s="170"/>
      <c r="BD26" s="164">
        <f t="shared" si="27"/>
        <v>25</v>
      </c>
      <c r="BE26" s="170"/>
      <c r="BF26" s="170"/>
      <c r="BG26" s="170"/>
      <c r="BH26" s="170"/>
      <c r="BI26" s="164">
        <f t="shared" si="28"/>
        <v>25</v>
      </c>
      <c r="BJ26" s="170"/>
      <c r="BK26" s="170"/>
      <c r="BL26" s="170"/>
      <c r="BM26" s="170"/>
      <c r="BN26" s="164">
        <f t="shared" si="29"/>
        <v>25</v>
      </c>
      <c r="BO26" s="170"/>
      <c r="BP26" s="170"/>
      <c r="BQ26" s="170"/>
      <c r="BR26" s="170"/>
      <c r="BS26" s="164">
        <f t="shared" si="30"/>
        <v>25</v>
      </c>
    </row>
    <row r="27" spans="1:71" x14ac:dyDescent="0.3">
      <c r="A27" s="20"/>
      <c r="B27" s="1" t="s">
        <v>354</v>
      </c>
      <c r="C27" s="12">
        <v>17</v>
      </c>
      <c r="D27" s="12">
        <v>1859</v>
      </c>
      <c r="E27" s="103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>
        <v>2025</v>
      </c>
      <c r="L27" s="9">
        <v>2025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371</v>
      </c>
      <c r="C28" s="89">
        <v>18</v>
      </c>
      <c r="D28" s="89">
        <v>1888</v>
      </c>
      <c r="E28" s="124">
        <v>25</v>
      </c>
      <c r="F28" s="84"/>
      <c r="G28" s="85">
        <f t="shared" si="33"/>
        <v>0.56000000000000005</v>
      </c>
      <c r="H28" s="86">
        <v>3</v>
      </c>
      <c r="I28" s="86">
        <f t="shared" si="31"/>
        <v>3</v>
      </c>
      <c r="J28" s="93"/>
      <c r="K28" s="87">
        <v>2025</v>
      </c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>
        <v>11</v>
      </c>
      <c r="AS28" s="87"/>
      <c r="AT28" s="84">
        <f t="shared" si="25"/>
        <v>14</v>
      </c>
      <c r="AU28" s="87"/>
      <c r="AV28" s="87"/>
      <c r="AW28" s="87"/>
      <c r="AX28" s="87"/>
      <c r="AY28" s="84">
        <f t="shared" si="26"/>
        <v>14</v>
      </c>
      <c r="AZ28" s="87"/>
      <c r="BA28" s="87"/>
      <c r="BB28" s="87"/>
      <c r="BC28" s="87"/>
      <c r="BD28" s="84">
        <f t="shared" si="27"/>
        <v>14</v>
      </c>
      <c r="BE28" s="87"/>
      <c r="BF28" s="87"/>
      <c r="BG28" s="87"/>
      <c r="BH28" s="87"/>
      <c r="BI28" s="84">
        <f t="shared" si="28"/>
        <v>14</v>
      </c>
      <c r="BJ28" s="87"/>
      <c r="BK28" s="87"/>
      <c r="BL28" s="87"/>
      <c r="BM28" s="87"/>
      <c r="BN28" s="84">
        <f t="shared" si="29"/>
        <v>14</v>
      </c>
      <c r="BO28" s="87"/>
      <c r="BP28" s="87"/>
      <c r="BQ28" s="87"/>
      <c r="BR28" s="87"/>
      <c r="BS28" s="84">
        <f t="shared" si="30"/>
        <v>14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24">
        <v>35</v>
      </c>
      <c r="F29" s="84"/>
      <c r="G29" s="85">
        <f t="shared" si="33"/>
        <v>0.34285714285714286</v>
      </c>
      <c r="H29" s="86">
        <v>10</v>
      </c>
      <c r="I29" s="86">
        <f t="shared" si="31"/>
        <v>11</v>
      </c>
      <c r="J29" s="93">
        <v>1</v>
      </c>
      <c r="K29" s="87">
        <v>2025</v>
      </c>
      <c r="L29" s="87">
        <v>2025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>
        <v>1</v>
      </c>
      <c r="AC29" s="87"/>
      <c r="AD29" s="87"/>
      <c r="AE29" s="84">
        <f t="shared" si="22"/>
        <v>11</v>
      </c>
      <c r="AF29" s="87"/>
      <c r="AG29" s="87"/>
      <c r="AH29" s="87"/>
      <c r="AI29" s="87"/>
      <c r="AJ29" s="84">
        <f t="shared" si="23"/>
        <v>11</v>
      </c>
      <c r="AK29" s="87"/>
      <c r="AL29" s="87"/>
      <c r="AM29" s="87"/>
      <c r="AN29" s="87"/>
      <c r="AO29" s="84">
        <f t="shared" si="24"/>
        <v>11</v>
      </c>
      <c r="AP29" s="87"/>
      <c r="AQ29" s="87"/>
      <c r="AR29" s="87"/>
      <c r="AS29" s="87"/>
      <c r="AT29" s="84">
        <f t="shared" si="25"/>
        <v>11</v>
      </c>
      <c r="AU29" s="87"/>
      <c r="AV29" s="87"/>
      <c r="AW29" s="87"/>
      <c r="AX29" s="87"/>
      <c r="AY29" s="84">
        <f t="shared" si="26"/>
        <v>11</v>
      </c>
      <c r="AZ29" s="87"/>
      <c r="BA29" s="87"/>
      <c r="BB29" s="87"/>
      <c r="BC29" s="87"/>
      <c r="BD29" s="84">
        <f t="shared" si="27"/>
        <v>11</v>
      </c>
      <c r="BE29" s="87">
        <v>1</v>
      </c>
      <c r="BF29" s="87"/>
      <c r="BG29" s="87"/>
      <c r="BH29" s="87"/>
      <c r="BI29" s="84">
        <f t="shared" si="28"/>
        <v>12</v>
      </c>
      <c r="BJ29" s="87"/>
      <c r="BK29" s="87"/>
      <c r="BL29" s="87"/>
      <c r="BM29" s="87"/>
      <c r="BN29" s="84">
        <f t="shared" si="29"/>
        <v>12</v>
      </c>
      <c r="BO29" s="87"/>
      <c r="BP29" s="87"/>
      <c r="BQ29" s="87"/>
      <c r="BR29" s="87"/>
      <c r="BS29" s="84">
        <f t="shared" si="30"/>
        <v>12</v>
      </c>
    </row>
    <row r="30" spans="1:71" s="171" customFormat="1" x14ac:dyDescent="0.3">
      <c r="A30" s="163"/>
      <c r="B30" s="164" t="s">
        <v>20</v>
      </c>
      <c r="C30" s="165">
        <v>24</v>
      </c>
      <c r="D30" s="165">
        <v>2358</v>
      </c>
      <c r="E30" s="177">
        <v>33</v>
      </c>
      <c r="F30" s="164"/>
      <c r="G30" s="166">
        <f t="shared" si="33"/>
        <v>1</v>
      </c>
      <c r="H30" s="167">
        <v>27</v>
      </c>
      <c r="I30" s="167">
        <f t="shared" si="31"/>
        <v>27</v>
      </c>
      <c r="J30" s="169"/>
      <c r="K30" s="170">
        <v>2025</v>
      </c>
      <c r="L30" s="170">
        <v>2025</v>
      </c>
      <c r="M30" s="170"/>
      <c r="N30" s="170"/>
      <c r="O30" s="170"/>
      <c r="P30" s="167">
        <f t="shared" si="32"/>
        <v>27</v>
      </c>
      <c r="Q30" s="170"/>
      <c r="R30" s="170"/>
      <c r="S30" s="170"/>
      <c r="T30" s="170"/>
      <c r="U30" s="164">
        <f t="shared" si="20"/>
        <v>27</v>
      </c>
      <c r="V30" s="170"/>
      <c r="W30" s="170"/>
      <c r="X30" s="170"/>
      <c r="Y30" s="170"/>
      <c r="Z30" s="164">
        <f t="shared" si="21"/>
        <v>27</v>
      </c>
      <c r="AA30" s="170"/>
      <c r="AB30" s="170"/>
      <c r="AC30" s="170"/>
      <c r="AD30" s="170"/>
      <c r="AE30" s="164">
        <f t="shared" si="22"/>
        <v>27</v>
      </c>
      <c r="AF30" s="170"/>
      <c r="AG30" s="170"/>
      <c r="AH30" s="170"/>
      <c r="AI30" s="170"/>
      <c r="AJ30" s="164">
        <f t="shared" si="23"/>
        <v>27</v>
      </c>
      <c r="AK30" s="170"/>
      <c r="AL30" s="170"/>
      <c r="AM30" s="170"/>
      <c r="AN30" s="170"/>
      <c r="AO30" s="164">
        <f t="shared" si="24"/>
        <v>27</v>
      </c>
      <c r="AP30" s="170"/>
      <c r="AQ30" s="170"/>
      <c r="AR30" s="170"/>
      <c r="AS30" s="170"/>
      <c r="AT30" s="164">
        <f t="shared" si="25"/>
        <v>27</v>
      </c>
      <c r="AU30" s="170"/>
      <c r="AV30" s="170"/>
      <c r="AW30" s="170"/>
      <c r="AX30" s="170"/>
      <c r="AY30" s="164">
        <f t="shared" si="26"/>
        <v>27</v>
      </c>
      <c r="AZ30" s="170"/>
      <c r="BA30" s="170">
        <v>1</v>
      </c>
      <c r="BB30" s="170">
        <v>5</v>
      </c>
      <c r="BC30" s="170"/>
      <c r="BD30" s="164">
        <f t="shared" si="27"/>
        <v>33</v>
      </c>
      <c r="BE30" s="170"/>
      <c r="BF30" s="170"/>
      <c r="BG30" s="170"/>
      <c r="BH30" s="170"/>
      <c r="BI30" s="164">
        <f t="shared" si="28"/>
        <v>33</v>
      </c>
      <c r="BJ30" s="170"/>
      <c r="BK30" s="170"/>
      <c r="BL30" s="170"/>
      <c r="BM30" s="170"/>
      <c r="BN30" s="164">
        <f t="shared" si="29"/>
        <v>33</v>
      </c>
      <c r="BO30" s="170"/>
      <c r="BP30" s="170"/>
      <c r="BQ30" s="170"/>
      <c r="BR30" s="170"/>
      <c r="BS30" s="164">
        <f t="shared" si="30"/>
        <v>33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24">
        <v>44</v>
      </c>
      <c r="F31" s="84"/>
      <c r="G31" s="85">
        <f t="shared" si="33"/>
        <v>0.68181818181818177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>
        <v>1</v>
      </c>
      <c r="BC31" s="87"/>
      <c r="BD31" s="84">
        <f t="shared" si="27"/>
        <v>30</v>
      </c>
      <c r="BE31" s="87"/>
      <c r="BF31" s="87"/>
      <c r="BG31" s="87"/>
      <c r="BH31" s="87"/>
      <c r="BI31" s="84">
        <f t="shared" si="28"/>
        <v>30</v>
      </c>
      <c r="BJ31" s="87"/>
      <c r="BK31" s="87"/>
      <c r="BL31" s="87"/>
      <c r="BM31" s="87"/>
      <c r="BN31" s="84">
        <f t="shared" si="29"/>
        <v>30</v>
      </c>
      <c r="BO31" s="87"/>
      <c r="BP31" s="87"/>
      <c r="BQ31" s="87"/>
      <c r="BR31" s="87"/>
      <c r="BS31" s="84">
        <f t="shared" si="30"/>
        <v>30</v>
      </c>
    </row>
    <row r="32" spans="1:71" s="88" customFormat="1" x14ac:dyDescent="0.3">
      <c r="A32" s="96"/>
      <c r="B32" s="84" t="s">
        <v>376</v>
      </c>
      <c r="C32" s="89">
        <v>42</v>
      </c>
      <c r="D32" s="89">
        <v>423</v>
      </c>
      <c r="E32" s="124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>
        <v>2025</v>
      </c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3">
        <v>27</v>
      </c>
      <c r="F33" s="1"/>
      <c r="G33" s="2">
        <f t="shared" si="33"/>
        <v>0.7407407407407407</v>
      </c>
      <c r="H33" s="68">
        <v>12</v>
      </c>
      <c r="I33" s="68">
        <f t="shared" si="31"/>
        <v>12</v>
      </c>
      <c r="J33" s="78"/>
      <c r="K33" s="42">
        <v>2025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>
        <v>6</v>
      </c>
      <c r="AC33" s="9"/>
      <c r="AD33" s="9"/>
      <c r="AE33" s="1">
        <f t="shared" si="22"/>
        <v>18</v>
      </c>
      <c r="AF33" s="9"/>
      <c r="AG33" s="9"/>
      <c r="AH33" s="9"/>
      <c r="AI33" s="9"/>
      <c r="AJ33" s="1">
        <f t="shared" si="23"/>
        <v>18</v>
      </c>
      <c r="AK33" s="9"/>
      <c r="AL33" s="9"/>
      <c r="AM33" s="9"/>
      <c r="AN33" s="9"/>
      <c r="AO33" s="1">
        <f t="shared" si="24"/>
        <v>18</v>
      </c>
      <c r="AP33" s="9"/>
      <c r="AQ33" s="9"/>
      <c r="AR33" s="9"/>
      <c r="AS33" s="9"/>
      <c r="AT33" s="1">
        <f t="shared" si="25"/>
        <v>18</v>
      </c>
      <c r="AU33" s="9"/>
      <c r="AV33" s="9"/>
      <c r="AW33" s="9"/>
      <c r="AX33" s="9"/>
      <c r="AY33" s="1">
        <f t="shared" si="26"/>
        <v>18</v>
      </c>
      <c r="AZ33" s="9"/>
      <c r="BA33" s="9">
        <v>1</v>
      </c>
      <c r="BB33" s="9"/>
      <c r="BC33" s="9">
        <v>1</v>
      </c>
      <c r="BD33" s="1">
        <f t="shared" si="27"/>
        <v>20</v>
      </c>
      <c r="BE33" s="9"/>
      <c r="BF33" s="9"/>
      <c r="BG33" s="9"/>
      <c r="BH33" s="9"/>
      <c r="BI33" s="1">
        <f t="shared" si="28"/>
        <v>20</v>
      </c>
      <c r="BJ33" s="9"/>
      <c r="BK33" s="9"/>
      <c r="BL33" s="9"/>
      <c r="BM33" s="9"/>
      <c r="BN33" s="1">
        <f t="shared" si="29"/>
        <v>20</v>
      </c>
      <c r="BO33" s="9"/>
      <c r="BP33" s="9"/>
      <c r="BQ33" s="9"/>
      <c r="BR33" s="9"/>
      <c r="BS33" s="1">
        <f t="shared" si="30"/>
        <v>20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8</v>
      </c>
      <c r="AC34" s="68">
        <f t="shared" si="34"/>
        <v>0</v>
      </c>
      <c r="AD34" s="68">
        <f t="shared" si="34"/>
        <v>0</v>
      </c>
      <c r="AE34" s="68">
        <f t="shared" si="34"/>
        <v>129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129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129</v>
      </c>
      <c r="AP34" s="68">
        <f t="shared" si="34"/>
        <v>0</v>
      </c>
      <c r="AQ34" s="68">
        <f t="shared" si="34"/>
        <v>0</v>
      </c>
      <c r="AR34" s="68">
        <f t="shared" si="34"/>
        <v>11</v>
      </c>
      <c r="AS34" s="68">
        <f t="shared" si="34"/>
        <v>0</v>
      </c>
      <c r="AT34" s="68">
        <f t="shared" si="34"/>
        <v>140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140</v>
      </c>
      <c r="AZ34" s="68">
        <f t="shared" si="35"/>
        <v>0</v>
      </c>
      <c r="BA34" s="68">
        <f t="shared" si="35"/>
        <v>3</v>
      </c>
      <c r="BB34" s="68">
        <f t="shared" si="35"/>
        <v>34</v>
      </c>
      <c r="BC34" s="68">
        <f t="shared" si="35"/>
        <v>1</v>
      </c>
      <c r="BD34" s="68">
        <f t="shared" si="35"/>
        <v>178</v>
      </c>
      <c r="BE34" s="68">
        <f t="shared" si="35"/>
        <v>1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179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179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179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0.68320610687022898</v>
      </c>
      <c r="H35" s="68">
        <f>SUM(H24:H33)</f>
        <v>120</v>
      </c>
      <c r="I35" s="68">
        <f>SUM(I24:I33)</f>
        <v>121</v>
      </c>
      <c r="J35" s="68">
        <f>SUM(J24:J33)</f>
        <v>1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9</v>
      </c>
      <c r="AC35" s="1">
        <f>X35+AC34</f>
        <v>0</v>
      </c>
      <c r="AD35" s="1">
        <f>Y35+AD34</f>
        <v>0</v>
      </c>
      <c r="AE35" s="2">
        <f>AE34/F35</f>
        <v>0.49236641221374045</v>
      </c>
      <c r="AF35" s="1"/>
      <c r="AG35" s="1">
        <f>AB35+AG34</f>
        <v>9</v>
      </c>
      <c r="AH35" s="1">
        <f>AC35+AH34</f>
        <v>0</v>
      </c>
      <c r="AI35" s="1">
        <f>AD35+AI34</f>
        <v>0</v>
      </c>
      <c r="AJ35" s="2">
        <f>AJ34/F35</f>
        <v>0.49236641221374045</v>
      </c>
      <c r="AK35" s="1"/>
      <c r="AL35" s="1">
        <f>AG35+AL34</f>
        <v>9</v>
      </c>
      <c r="AM35" s="1">
        <f>AH35+AM34</f>
        <v>0</v>
      </c>
      <c r="AN35" s="1">
        <f>AI35+AN34</f>
        <v>0</v>
      </c>
      <c r="AO35" s="2">
        <f>AO34/F35</f>
        <v>0.49236641221374045</v>
      </c>
      <c r="AP35" s="1"/>
      <c r="AQ35" s="1">
        <f>AL35+AQ34</f>
        <v>9</v>
      </c>
      <c r="AR35" s="1">
        <f>AM35+AR34</f>
        <v>11</v>
      </c>
      <c r="AS35" s="1">
        <f>AN35+AS34</f>
        <v>0</v>
      </c>
      <c r="AT35" s="2">
        <f>AT34/F35</f>
        <v>0.53435114503816794</v>
      </c>
      <c r="AU35" s="1"/>
      <c r="AV35" s="1">
        <f>AQ35+AV34</f>
        <v>9</v>
      </c>
      <c r="AW35" s="1">
        <f>AR35+AW34</f>
        <v>11</v>
      </c>
      <c r="AX35" s="1">
        <f>AS35+AX34</f>
        <v>0</v>
      </c>
      <c r="AY35" s="2">
        <f>AY34/F35</f>
        <v>0.53435114503816794</v>
      </c>
      <c r="AZ35" s="1"/>
      <c r="BA35" s="1">
        <f>AV35+BA34</f>
        <v>12</v>
      </c>
      <c r="BB35" s="1">
        <f>AW35+BB34</f>
        <v>45</v>
      </c>
      <c r="BC35" s="1">
        <f>AX35+BC34</f>
        <v>1</v>
      </c>
      <c r="BD35" s="2">
        <f>BD34/F35</f>
        <v>0.67938931297709926</v>
      </c>
      <c r="BE35" s="1"/>
      <c r="BF35" s="1">
        <f>BA35+BF34</f>
        <v>12</v>
      </c>
      <c r="BG35" s="1">
        <f>BB35+BG34</f>
        <v>45</v>
      </c>
      <c r="BH35" s="1">
        <f>BC35+BH34</f>
        <v>1</v>
      </c>
      <c r="BI35" s="2">
        <f>BI34/F35</f>
        <v>0.68320610687022898</v>
      </c>
      <c r="BJ35" s="1"/>
      <c r="BK35" s="1">
        <f>BF35+BK34</f>
        <v>12</v>
      </c>
      <c r="BL35" s="1">
        <f>BG35+BL34</f>
        <v>45</v>
      </c>
      <c r="BM35" s="1">
        <f>BH35+BM34</f>
        <v>1</v>
      </c>
      <c r="BN35" s="2">
        <f>BN34/F35</f>
        <v>0.68320610687022898</v>
      </c>
      <c r="BO35" s="1"/>
      <c r="BP35" s="1">
        <f>BK35+BP34</f>
        <v>12</v>
      </c>
      <c r="BQ35" s="1">
        <f>BL35+BQ34</f>
        <v>45</v>
      </c>
      <c r="BR35" s="1">
        <f>BM35+BR34</f>
        <v>1</v>
      </c>
      <c r="BS35" s="2">
        <f>BS34/F35</f>
        <v>0.68320610687022898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71" customFormat="1" x14ac:dyDescent="0.3">
      <c r="A38" s="163"/>
      <c r="B38" s="164" t="s">
        <v>76</v>
      </c>
      <c r="C38" s="165">
        <v>2</v>
      </c>
      <c r="D38" s="165">
        <v>246</v>
      </c>
      <c r="E38" s="164">
        <v>26</v>
      </c>
      <c r="F38" s="164"/>
      <c r="G38" s="166">
        <f>$BS38/E38</f>
        <v>1.0384615384615385</v>
      </c>
      <c r="H38" s="167">
        <v>9</v>
      </c>
      <c r="I38" s="167">
        <f t="shared" ref="I38:I49" si="47">+H38+J38</f>
        <v>10</v>
      </c>
      <c r="J38" s="169">
        <v>1</v>
      </c>
      <c r="K38" s="170">
        <v>2025</v>
      </c>
      <c r="L38" s="170">
        <v>2025</v>
      </c>
      <c r="M38" s="170"/>
      <c r="N38" s="170"/>
      <c r="O38" s="170"/>
      <c r="P38" s="167">
        <f>SUM(M38:O38)+H38</f>
        <v>9</v>
      </c>
      <c r="Q38" s="181">
        <v>1</v>
      </c>
      <c r="R38" s="170"/>
      <c r="S38" s="170">
        <v>16</v>
      </c>
      <c r="T38" s="170"/>
      <c r="U38" s="164">
        <f t="shared" si="36"/>
        <v>26</v>
      </c>
      <c r="V38" s="170"/>
      <c r="W38" s="170"/>
      <c r="X38" s="170"/>
      <c r="Y38" s="170"/>
      <c r="Z38" s="164">
        <f t="shared" si="37"/>
        <v>26</v>
      </c>
      <c r="AA38" s="170"/>
      <c r="AB38" s="170"/>
      <c r="AC38" s="170"/>
      <c r="AD38" s="170"/>
      <c r="AE38" s="164">
        <f t="shared" si="38"/>
        <v>26</v>
      </c>
      <c r="AF38" s="170"/>
      <c r="AG38" s="170">
        <v>1</v>
      </c>
      <c r="AH38" s="170"/>
      <c r="AI38" s="170"/>
      <c r="AJ38" s="164">
        <f t="shared" si="39"/>
        <v>27</v>
      </c>
      <c r="AK38" s="170"/>
      <c r="AL38" s="170"/>
      <c r="AM38" s="170"/>
      <c r="AN38" s="170"/>
      <c r="AO38" s="164">
        <f t="shared" si="40"/>
        <v>27</v>
      </c>
      <c r="AP38" s="170"/>
      <c r="AQ38" s="170"/>
      <c r="AR38" s="170"/>
      <c r="AS38" s="170"/>
      <c r="AT38" s="164">
        <f t="shared" si="41"/>
        <v>27</v>
      </c>
      <c r="AU38" s="170"/>
      <c r="AV38" s="170"/>
      <c r="AW38" s="170"/>
      <c r="AX38" s="170"/>
      <c r="AY38" s="164">
        <f t="shared" si="42"/>
        <v>27</v>
      </c>
      <c r="AZ38" s="170"/>
      <c r="BA38" s="170"/>
      <c r="BB38" s="170"/>
      <c r="BC38" s="170"/>
      <c r="BD38" s="164">
        <f t="shared" si="43"/>
        <v>27</v>
      </c>
      <c r="BE38" s="170"/>
      <c r="BF38" s="170"/>
      <c r="BG38" s="170"/>
      <c r="BH38" s="170"/>
      <c r="BI38" s="164">
        <f t="shared" si="44"/>
        <v>27</v>
      </c>
      <c r="BJ38" s="170"/>
      <c r="BK38" s="170"/>
      <c r="BL38" s="170"/>
      <c r="BM38" s="170"/>
      <c r="BN38" s="164">
        <f t="shared" si="45"/>
        <v>27</v>
      </c>
      <c r="BO38" s="170"/>
      <c r="BP38" s="170"/>
      <c r="BQ38" s="170"/>
      <c r="BR38" s="170"/>
      <c r="BS38" s="164">
        <f t="shared" si="46"/>
        <v>27</v>
      </c>
    </row>
    <row r="39" spans="1:71" s="171" customFormat="1" x14ac:dyDescent="0.3">
      <c r="A39" s="163"/>
      <c r="B39" s="164" t="s">
        <v>285</v>
      </c>
      <c r="C39" s="165">
        <v>5</v>
      </c>
      <c r="D39" s="165">
        <v>137</v>
      </c>
      <c r="E39" s="164">
        <v>12</v>
      </c>
      <c r="F39" s="164"/>
      <c r="G39" s="166">
        <f t="shared" ref="G39:G49" si="48">$BS39/E39</f>
        <v>1.0833333333333333</v>
      </c>
      <c r="H39" s="167">
        <v>10</v>
      </c>
      <c r="I39" s="167">
        <f t="shared" si="47"/>
        <v>10</v>
      </c>
      <c r="J39" s="169"/>
      <c r="K39" s="170">
        <v>2025</v>
      </c>
      <c r="L39" s="170">
        <v>2024</v>
      </c>
      <c r="M39" s="170"/>
      <c r="N39" s="170">
        <v>2</v>
      </c>
      <c r="O39" s="170"/>
      <c r="P39" s="167">
        <f t="shared" ref="P39:P49" si="49">SUM(M39:O39)+H39</f>
        <v>12</v>
      </c>
      <c r="Q39" s="181"/>
      <c r="R39" s="170"/>
      <c r="S39" s="170"/>
      <c r="T39" s="170"/>
      <c r="U39" s="164">
        <f t="shared" si="36"/>
        <v>12</v>
      </c>
      <c r="V39" s="170"/>
      <c r="W39" s="170"/>
      <c r="X39" s="170"/>
      <c r="Y39" s="170"/>
      <c r="Z39" s="164">
        <f t="shared" si="37"/>
        <v>12</v>
      </c>
      <c r="AA39" s="170"/>
      <c r="AB39" s="170"/>
      <c r="AC39" s="170"/>
      <c r="AD39" s="170"/>
      <c r="AE39" s="164">
        <f t="shared" si="38"/>
        <v>12</v>
      </c>
      <c r="AF39" s="170"/>
      <c r="AG39" s="170"/>
      <c r="AH39" s="170"/>
      <c r="AI39" s="170"/>
      <c r="AJ39" s="164">
        <f t="shared" si="39"/>
        <v>12</v>
      </c>
      <c r="AK39" s="170"/>
      <c r="AL39" s="170"/>
      <c r="AM39" s="170"/>
      <c r="AN39" s="170"/>
      <c r="AO39" s="164">
        <f t="shared" si="40"/>
        <v>12</v>
      </c>
      <c r="AP39" s="170"/>
      <c r="AQ39" s="170"/>
      <c r="AR39" s="170"/>
      <c r="AS39" s="170"/>
      <c r="AT39" s="164">
        <f t="shared" si="41"/>
        <v>12</v>
      </c>
      <c r="AU39" s="170"/>
      <c r="AV39" s="170"/>
      <c r="AW39" s="170"/>
      <c r="AX39" s="170"/>
      <c r="AY39" s="164">
        <f t="shared" si="42"/>
        <v>12</v>
      </c>
      <c r="AZ39" s="170"/>
      <c r="BA39" s="170">
        <v>1</v>
      </c>
      <c r="BB39" s="170"/>
      <c r="BC39" s="170"/>
      <c r="BD39" s="164">
        <f t="shared" si="43"/>
        <v>13</v>
      </c>
      <c r="BE39" s="170"/>
      <c r="BF39" s="170"/>
      <c r="BG39" s="170"/>
      <c r="BH39" s="170"/>
      <c r="BI39" s="164">
        <f t="shared" si="44"/>
        <v>13</v>
      </c>
      <c r="BJ39" s="170"/>
      <c r="BK39" s="170"/>
      <c r="BL39" s="170"/>
      <c r="BM39" s="170"/>
      <c r="BN39" s="164">
        <f t="shared" si="45"/>
        <v>13</v>
      </c>
      <c r="BO39" s="170"/>
      <c r="BP39" s="170"/>
      <c r="BQ39" s="170"/>
      <c r="BR39" s="170"/>
      <c r="BS39" s="164">
        <f t="shared" si="46"/>
        <v>13</v>
      </c>
    </row>
    <row r="40" spans="1:71" s="171" customFormat="1" x14ac:dyDescent="0.3">
      <c r="A40" s="163"/>
      <c r="B40" s="179" t="s">
        <v>248</v>
      </c>
      <c r="C40" s="165">
        <v>15</v>
      </c>
      <c r="D40" s="165">
        <v>425</v>
      </c>
      <c r="E40" s="164">
        <v>20</v>
      </c>
      <c r="F40" s="164"/>
      <c r="G40" s="166">
        <f t="shared" si="48"/>
        <v>1.05</v>
      </c>
      <c r="H40" s="167">
        <v>9</v>
      </c>
      <c r="I40" s="167">
        <f t="shared" si="47"/>
        <v>9</v>
      </c>
      <c r="J40" s="169"/>
      <c r="K40" s="170">
        <v>2025</v>
      </c>
      <c r="L40" s="170">
        <v>2025</v>
      </c>
      <c r="M40" s="170"/>
      <c r="N40" s="170"/>
      <c r="O40" s="170"/>
      <c r="P40" s="167">
        <f t="shared" si="49"/>
        <v>9</v>
      </c>
      <c r="Q40" s="181"/>
      <c r="R40" s="170"/>
      <c r="S40" s="170">
        <v>11</v>
      </c>
      <c r="T40" s="170"/>
      <c r="U40" s="164">
        <f t="shared" si="36"/>
        <v>20</v>
      </c>
      <c r="V40" s="170"/>
      <c r="W40" s="170"/>
      <c r="X40" s="170"/>
      <c r="Y40" s="170"/>
      <c r="Z40" s="164">
        <f t="shared" si="37"/>
        <v>20</v>
      </c>
      <c r="AA40" s="170"/>
      <c r="AB40" s="170"/>
      <c r="AC40" s="170"/>
      <c r="AD40" s="170"/>
      <c r="AE40" s="164">
        <f t="shared" si="38"/>
        <v>20</v>
      </c>
      <c r="AF40" s="170"/>
      <c r="AG40" s="170"/>
      <c r="AH40" s="170"/>
      <c r="AI40" s="170"/>
      <c r="AJ40" s="164">
        <f t="shared" si="39"/>
        <v>20</v>
      </c>
      <c r="AK40" s="170"/>
      <c r="AL40" s="170"/>
      <c r="AM40" s="170"/>
      <c r="AN40" s="170"/>
      <c r="AO40" s="164">
        <f t="shared" si="40"/>
        <v>20</v>
      </c>
      <c r="AP40" s="170"/>
      <c r="AQ40" s="170"/>
      <c r="AR40" s="170"/>
      <c r="AS40" s="170"/>
      <c r="AT40" s="164">
        <f t="shared" si="41"/>
        <v>20</v>
      </c>
      <c r="AU40" s="170"/>
      <c r="AV40" s="170">
        <v>1</v>
      </c>
      <c r="AW40" s="170"/>
      <c r="AX40" s="170"/>
      <c r="AY40" s="164">
        <f t="shared" si="42"/>
        <v>21</v>
      </c>
      <c r="AZ40" s="170"/>
      <c r="BA40" s="170"/>
      <c r="BB40" s="170"/>
      <c r="BC40" s="170"/>
      <c r="BD40" s="164">
        <f t="shared" si="43"/>
        <v>21</v>
      </c>
      <c r="BE40" s="170"/>
      <c r="BF40" s="170"/>
      <c r="BG40" s="170"/>
      <c r="BH40" s="170"/>
      <c r="BI40" s="164">
        <f t="shared" si="44"/>
        <v>21</v>
      </c>
      <c r="BJ40" s="170"/>
      <c r="BK40" s="170"/>
      <c r="BL40" s="170"/>
      <c r="BM40" s="170"/>
      <c r="BN40" s="164">
        <f t="shared" si="45"/>
        <v>21</v>
      </c>
      <c r="BO40" s="170"/>
      <c r="BP40" s="170"/>
      <c r="BQ40" s="170"/>
      <c r="BR40" s="170"/>
      <c r="BS40" s="164">
        <f t="shared" si="46"/>
        <v>21</v>
      </c>
    </row>
    <row r="41" spans="1:71" s="171" customFormat="1" x14ac:dyDescent="0.3">
      <c r="A41" s="163"/>
      <c r="B41" s="164" t="s">
        <v>73</v>
      </c>
      <c r="C41" s="165">
        <v>19</v>
      </c>
      <c r="D41" s="165">
        <v>1216</v>
      </c>
      <c r="E41" s="164">
        <v>17</v>
      </c>
      <c r="F41" s="164"/>
      <c r="G41" s="166">
        <f t="shared" si="48"/>
        <v>1</v>
      </c>
      <c r="H41" s="167">
        <v>5</v>
      </c>
      <c r="I41" s="167">
        <f t="shared" si="47"/>
        <v>5</v>
      </c>
      <c r="J41" s="169"/>
      <c r="K41" s="170">
        <v>2025</v>
      </c>
      <c r="L41" s="170">
        <v>2025</v>
      </c>
      <c r="M41" s="170"/>
      <c r="N41" s="170"/>
      <c r="O41" s="170"/>
      <c r="P41" s="167">
        <f t="shared" si="49"/>
        <v>5</v>
      </c>
      <c r="Q41" s="181"/>
      <c r="R41" s="170"/>
      <c r="S41" s="170"/>
      <c r="T41" s="170"/>
      <c r="U41" s="164">
        <f>SUM(P41:T41)</f>
        <v>5</v>
      </c>
      <c r="V41" s="170"/>
      <c r="W41" s="170"/>
      <c r="X41" s="170"/>
      <c r="Y41" s="170"/>
      <c r="Z41" s="164">
        <f>SUM(U41:Y41)</f>
        <v>5</v>
      </c>
      <c r="AA41" s="170"/>
      <c r="AB41" s="170"/>
      <c r="AC41" s="170"/>
      <c r="AD41" s="170"/>
      <c r="AE41" s="164">
        <f>SUM(Z41:AD41)</f>
        <v>5</v>
      </c>
      <c r="AF41" s="170"/>
      <c r="AG41" s="170"/>
      <c r="AH41" s="170"/>
      <c r="AI41" s="170"/>
      <c r="AJ41" s="164">
        <f>SUM(AE41:AI41)</f>
        <v>5</v>
      </c>
      <c r="AK41" s="170"/>
      <c r="AL41" s="170"/>
      <c r="AM41" s="170">
        <v>12</v>
      </c>
      <c r="AN41" s="170"/>
      <c r="AO41" s="164">
        <f>SUM(AJ41:AN41)</f>
        <v>17</v>
      </c>
      <c r="AP41" s="170"/>
      <c r="AQ41" s="170"/>
      <c r="AR41" s="170"/>
      <c r="AS41" s="170"/>
      <c r="AT41" s="164">
        <f>SUM(AO41:AS41)</f>
        <v>17</v>
      </c>
      <c r="AU41" s="170"/>
      <c r="AV41" s="170"/>
      <c r="AW41" s="170"/>
      <c r="AX41" s="170"/>
      <c r="AY41" s="164">
        <f t="shared" ref="AY41:AY45" si="50">SUM(AT41:AX41)</f>
        <v>17</v>
      </c>
      <c r="AZ41" s="170"/>
      <c r="BA41" s="170"/>
      <c r="BB41" s="170"/>
      <c r="BC41" s="170"/>
      <c r="BD41" s="164">
        <f t="shared" ref="BD41:BD45" si="51">SUM(AY41:BC41)</f>
        <v>17</v>
      </c>
      <c r="BE41" s="170"/>
      <c r="BF41" s="170"/>
      <c r="BG41" s="170"/>
      <c r="BH41" s="170"/>
      <c r="BI41" s="164">
        <f t="shared" ref="BI41:BI45" si="52">SUM(BD41:BH41)</f>
        <v>17</v>
      </c>
      <c r="BJ41" s="170"/>
      <c r="BK41" s="170"/>
      <c r="BL41" s="170"/>
      <c r="BM41" s="170"/>
      <c r="BN41" s="164">
        <f t="shared" ref="BN41:BN45" si="53">SUM(BI41:BM41)</f>
        <v>17</v>
      </c>
      <c r="BO41" s="170"/>
      <c r="BP41" s="170"/>
      <c r="BQ41" s="170"/>
      <c r="BR41" s="170"/>
      <c r="BS41" s="164">
        <f t="shared" si="46"/>
        <v>17</v>
      </c>
    </row>
    <row r="42" spans="1:71" s="171" customFormat="1" x14ac:dyDescent="0.3">
      <c r="A42" s="163"/>
      <c r="B42" s="164" t="s">
        <v>324</v>
      </c>
      <c r="C42" s="165">
        <v>34</v>
      </c>
      <c r="D42" s="165"/>
      <c r="E42" s="164">
        <v>16</v>
      </c>
      <c r="F42" s="164"/>
      <c r="G42" s="166">
        <f t="shared" si="48"/>
        <v>1</v>
      </c>
      <c r="H42" s="167">
        <v>12</v>
      </c>
      <c r="I42" s="167">
        <f t="shared" si="47"/>
        <v>12</v>
      </c>
      <c r="J42" s="169"/>
      <c r="K42" s="170">
        <v>2025</v>
      </c>
      <c r="L42" s="170">
        <v>2025</v>
      </c>
      <c r="M42" s="170"/>
      <c r="N42" s="170"/>
      <c r="O42" s="170"/>
      <c r="P42" s="167">
        <f t="shared" si="49"/>
        <v>12</v>
      </c>
      <c r="Q42" s="181"/>
      <c r="R42" s="170"/>
      <c r="S42" s="170"/>
      <c r="T42" s="170"/>
      <c r="U42" s="164">
        <f>SUM(P42:T42)</f>
        <v>12</v>
      </c>
      <c r="V42" s="170"/>
      <c r="W42" s="170"/>
      <c r="X42" s="170"/>
      <c r="Y42" s="170"/>
      <c r="Z42" s="164">
        <f>SUM(U42:Y42)</f>
        <v>12</v>
      </c>
      <c r="AA42" s="170"/>
      <c r="AB42" s="170"/>
      <c r="AC42" s="170"/>
      <c r="AD42" s="170"/>
      <c r="AE42" s="164">
        <f>SUM(Z42:AD42)</f>
        <v>12</v>
      </c>
      <c r="AF42" s="170"/>
      <c r="AG42" s="170"/>
      <c r="AH42" s="170">
        <v>4</v>
      </c>
      <c r="AI42" s="170"/>
      <c r="AJ42" s="164">
        <f>SUM(AE42:AI42)</f>
        <v>16</v>
      </c>
      <c r="AK42" s="170"/>
      <c r="AL42" s="170"/>
      <c r="AM42" s="170"/>
      <c r="AN42" s="170"/>
      <c r="AO42" s="164">
        <f>SUM(AJ42:AN42)</f>
        <v>16</v>
      </c>
      <c r="AP42" s="170"/>
      <c r="AQ42" s="170"/>
      <c r="AR42" s="170"/>
      <c r="AS42" s="170"/>
      <c r="AT42" s="164">
        <f>SUM(AO42:AS42)</f>
        <v>16</v>
      </c>
      <c r="AU42" s="170"/>
      <c r="AV42" s="170"/>
      <c r="AW42" s="170"/>
      <c r="AX42" s="170"/>
      <c r="AY42" s="164">
        <f t="shared" si="50"/>
        <v>16</v>
      </c>
      <c r="AZ42" s="170"/>
      <c r="BA42" s="170"/>
      <c r="BB42" s="170"/>
      <c r="BC42" s="170"/>
      <c r="BD42" s="164">
        <f t="shared" si="51"/>
        <v>16</v>
      </c>
      <c r="BE42" s="170"/>
      <c r="BF42" s="170"/>
      <c r="BG42" s="170"/>
      <c r="BH42" s="170"/>
      <c r="BI42" s="164">
        <f t="shared" si="52"/>
        <v>16</v>
      </c>
      <c r="BJ42" s="170"/>
      <c r="BK42" s="170"/>
      <c r="BL42" s="170"/>
      <c r="BM42" s="170"/>
      <c r="BN42" s="164">
        <f t="shared" si="53"/>
        <v>16</v>
      </c>
      <c r="BO42" s="170"/>
      <c r="BP42" s="170"/>
      <c r="BQ42" s="170"/>
      <c r="BR42" s="170"/>
      <c r="BS42" s="164">
        <f t="shared" si="46"/>
        <v>16</v>
      </c>
    </row>
    <row r="43" spans="1:71" s="171" customFormat="1" x14ac:dyDescent="0.3">
      <c r="A43" s="163"/>
      <c r="B43" s="164" t="s">
        <v>137</v>
      </c>
      <c r="C43" s="165">
        <v>42</v>
      </c>
      <c r="D43" s="165">
        <v>2793</v>
      </c>
      <c r="E43" s="164">
        <v>24</v>
      </c>
      <c r="F43" s="164"/>
      <c r="G43" s="166">
        <f t="shared" si="48"/>
        <v>1</v>
      </c>
      <c r="H43" s="167">
        <v>7</v>
      </c>
      <c r="I43" s="167">
        <f t="shared" si="47"/>
        <v>9</v>
      </c>
      <c r="J43" s="169">
        <v>2</v>
      </c>
      <c r="K43" s="170">
        <v>2025</v>
      </c>
      <c r="L43" s="170">
        <v>2025</v>
      </c>
      <c r="M43" s="170"/>
      <c r="N43" s="170"/>
      <c r="O43" s="170"/>
      <c r="P43" s="167">
        <f t="shared" si="49"/>
        <v>7</v>
      </c>
      <c r="Q43" s="181"/>
      <c r="R43" s="170"/>
      <c r="S43" s="170">
        <v>17</v>
      </c>
      <c r="T43" s="170"/>
      <c r="U43" s="164">
        <f>SUM(P43:T43)</f>
        <v>24</v>
      </c>
      <c r="V43" s="170"/>
      <c r="W43" s="170"/>
      <c r="X43" s="170"/>
      <c r="Y43" s="170"/>
      <c r="Z43" s="164">
        <f>SUM(U43:Y43)</f>
        <v>24</v>
      </c>
      <c r="AA43" s="170"/>
      <c r="AB43" s="170"/>
      <c r="AC43" s="170"/>
      <c r="AD43" s="170"/>
      <c r="AE43" s="164">
        <f>SUM(Z43:AD43)</f>
        <v>24</v>
      </c>
      <c r="AF43" s="170"/>
      <c r="AG43" s="170"/>
      <c r="AH43" s="170"/>
      <c r="AI43" s="170"/>
      <c r="AJ43" s="164">
        <f>SUM(AE43:AI43)</f>
        <v>24</v>
      </c>
      <c r="AK43" s="170"/>
      <c r="AL43" s="170"/>
      <c r="AM43" s="170"/>
      <c r="AN43" s="170"/>
      <c r="AO43" s="164">
        <f>SUM(AJ43:AN43)</f>
        <v>24</v>
      </c>
      <c r="AP43" s="170"/>
      <c r="AQ43" s="170"/>
      <c r="AR43" s="170"/>
      <c r="AS43" s="170"/>
      <c r="AT43" s="164">
        <f>SUM(AO43:AS43)</f>
        <v>24</v>
      </c>
      <c r="AU43" s="170"/>
      <c r="AV43" s="170"/>
      <c r="AW43" s="170"/>
      <c r="AX43" s="170"/>
      <c r="AY43" s="164">
        <f t="shared" si="50"/>
        <v>24</v>
      </c>
      <c r="AZ43" s="170"/>
      <c r="BA43" s="170"/>
      <c r="BB43" s="170"/>
      <c r="BC43" s="170"/>
      <c r="BD43" s="164">
        <f t="shared" si="51"/>
        <v>24</v>
      </c>
      <c r="BE43" s="170"/>
      <c r="BF43" s="170"/>
      <c r="BG43" s="170"/>
      <c r="BH43" s="170"/>
      <c r="BI43" s="164">
        <f t="shared" si="52"/>
        <v>24</v>
      </c>
      <c r="BJ43" s="170"/>
      <c r="BK43" s="170"/>
      <c r="BL43" s="170"/>
      <c r="BM43" s="170"/>
      <c r="BN43" s="164">
        <f t="shared" si="53"/>
        <v>24</v>
      </c>
      <c r="BO43" s="170"/>
      <c r="BP43" s="170"/>
      <c r="BQ43" s="170"/>
      <c r="BR43" s="170"/>
      <c r="BS43" s="164">
        <f t="shared" si="46"/>
        <v>24</v>
      </c>
    </row>
    <row r="44" spans="1:71" s="171" customFormat="1" x14ac:dyDescent="0.3">
      <c r="A44" s="163"/>
      <c r="B44" s="179" t="s">
        <v>378</v>
      </c>
      <c r="C44" s="165">
        <v>46</v>
      </c>
      <c r="D44" s="165">
        <v>1791</v>
      </c>
      <c r="E44" s="180">
        <v>18</v>
      </c>
      <c r="F44" s="164"/>
      <c r="G44" s="166">
        <f t="shared" si="48"/>
        <v>1.0555555555555556</v>
      </c>
      <c r="H44" s="167">
        <v>4</v>
      </c>
      <c r="I44" s="167">
        <f t="shared" si="47"/>
        <v>6</v>
      </c>
      <c r="J44" s="169">
        <v>2</v>
      </c>
      <c r="K44" s="170">
        <v>2025</v>
      </c>
      <c r="L44" s="170">
        <v>2025</v>
      </c>
      <c r="M44" s="170"/>
      <c r="N44" s="170">
        <v>14</v>
      </c>
      <c r="O44" s="170"/>
      <c r="P44" s="167">
        <f t="shared" si="49"/>
        <v>18</v>
      </c>
      <c r="Q44" s="181"/>
      <c r="R44" s="170"/>
      <c r="S44" s="170"/>
      <c r="T44" s="170"/>
      <c r="U44" s="164">
        <f>SUM(P44:T44)</f>
        <v>18</v>
      </c>
      <c r="V44" s="170"/>
      <c r="W44" s="170"/>
      <c r="X44" s="170"/>
      <c r="Y44" s="170"/>
      <c r="Z44" s="164">
        <f>SUM(U44:Y44)</f>
        <v>18</v>
      </c>
      <c r="AA44" s="170"/>
      <c r="AB44" s="170"/>
      <c r="AC44" s="170"/>
      <c r="AD44" s="170"/>
      <c r="AE44" s="164">
        <f>SUM(Z44:AD44)</f>
        <v>18</v>
      </c>
      <c r="AF44" s="170"/>
      <c r="AG44" s="170"/>
      <c r="AH44" s="170"/>
      <c r="AI44" s="170"/>
      <c r="AJ44" s="164">
        <f>SUM(AE44:AI44)</f>
        <v>18</v>
      </c>
      <c r="AK44" s="170"/>
      <c r="AL44" s="170"/>
      <c r="AM44" s="170"/>
      <c r="AN44" s="170"/>
      <c r="AO44" s="164">
        <f>SUM(AJ44:AN44)</f>
        <v>18</v>
      </c>
      <c r="AP44" s="170"/>
      <c r="AQ44" s="170"/>
      <c r="AR44" s="170"/>
      <c r="AS44" s="170"/>
      <c r="AT44" s="164">
        <f>SUM(AO44:AS44)</f>
        <v>18</v>
      </c>
      <c r="AU44" s="170"/>
      <c r="AV44" s="170">
        <v>1</v>
      </c>
      <c r="AW44" s="170"/>
      <c r="AX44" s="170"/>
      <c r="AY44" s="164">
        <f t="shared" si="50"/>
        <v>19</v>
      </c>
      <c r="AZ44" s="170"/>
      <c r="BA44" s="170"/>
      <c r="BB44" s="170"/>
      <c r="BC44" s="170"/>
      <c r="BD44" s="164">
        <f t="shared" si="51"/>
        <v>19</v>
      </c>
      <c r="BE44" s="170"/>
      <c r="BF44" s="170"/>
      <c r="BG44" s="170"/>
      <c r="BH44" s="170"/>
      <c r="BI44" s="164">
        <f t="shared" si="52"/>
        <v>19</v>
      </c>
      <c r="BJ44" s="170"/>
      <c r="BK44" s="170"/>
      <c r="BL44" s="170"/>
      <c r="BM44" s="170"/>
      <c r="BN44" s="164">
        <f t="shared" si="53"/>
        <v>19</v>
      </c>
      <c r="BO44" s="170"/>
      <c r="BP44" s="170"/>
      <c r="BQ44" s="170"/>
      <c r="BR44" s="170"/>
      <c r="BS44" s="164">
        <f t="shared" si="46"/>
        <v>19</v>
      </c>
    </row>
    <row r="45" spans="1:71" s="171" customFormat="1" x14ac:dyDescent="0.3">
      <c r="A45" s="163"/>
      <c r="B45" s="164" t="s">
        <v>88</v>
      </c>
      <c r="C45" s="165">
        <v>51</v>
      </c>
      <c r="D45" s="165">
        <v>1296</v>
      </c>
      <c r="E45" s="164">
        <v>42</v>
      </c>
      <c r="F45" s="164"/>
      <c r="G45" s="166">
        <f t="shared" si="48"/>
        <v>1</v>
      </c>
      <c r="H45" s="167">
        <v>35</v>
      </c>
      <c r="I45" s="167">
        <f t="shared" si="47"/>
        <v>35</v>
      </c>
      <c r="J45" s="169"/>
      <c r="K45" s="170">
        <v>2025</v>
      </c>
      <c r="L45" s="170">
        <v>2025</v>
      </c>
      <c r="M45" s="170"/>
      <c r="N45" s="170"/>
      <c r="O45" s="170"/>
      <c r="P45" s="167">
        <f t="shared" si="49"/>
        <v>35</v>
      </c>
      <c r="Q45" s="181"/>
      <c r="R45" s="170"/>
      <c r="S45" s="170"/>
      <c r="T45" s="170"/>
      <c r="U45" s="164">
        <f>SUM(P45:T45)</f>
        <v>35</v>
      </c>
      <c r="V45" s="170"/>
      <c r="W45" s="170"/>
      <c r="X45" s="170"/>
      <c r="Y45" s="170"/>
      <c r="Z45" s="164">
        <f>SUM(U45:Y45)</f>
        <v>35</v>
      </c>
      <c r="AA45" s="170"/>
      <c r="AB45" s="170"/>
      <c r="AC45" s="170">
        <v>7</v>
      </c>
      <c r="AD45" s="170"/>
      <c r="AE45" s="164">
        <f>SUM(Z45:AD45)</f>
        <v>42</v>
      </c>
      <c r="AF45" s="170"/>
      <c r="AG45" s="170"/>
      <c r="AH45" s="170"/>
      <c r="AI45" s="170"/>
      <c r="AJ45" s="164">
        <f>SUM(AE45:AI45)</f>
        <v>42</v>
      </c>
      <c r="AK45" s="170"/>
      <c r="AL45" s="170"/>
      <c r="AM45" s="170"/>
      <c r="AN45" s="170"/>
      <c r="AO45" s="164">
        <f>SUM(AJ45:AN45)</f>
        <v>42</v>
      </c>
      <c r="AP45" s="170"/>
      <c r="AQ45" s="170"/>
      <c r="AR45" s="170"/>
      <c r="AS45" s="170"/>
      <c r="AT45" s="164">
        <f>SUM(AO45:AS45)</f>
        <v>42</v>
      </c>
      <c r="AU45" s="170"/>
      <c r="AV45" s="170"/>
      <c r="AW45" s="170"/>
      <c r="AX45" s="170"/>
      <c r="AY45" s="164">
        <f t="shared" si="50"/>
        <v>42</v>
      </c>
      <c r="AZ45" s="170"/>
      <c r="BA45" s="170"/>
      <c r="BB45" s="170"/>
      <c r="BC45" s="170"/>
      <c r="BD45" s="164">
        <f t="shared" si="51"/>
        <v>42</v>
      </c>
      <c r="BE45" s="170"/>
      <c r="BF45" s="170"/>
      <c r="BG45" s="170"/>
      <c r="BH45" s="170"/>
      <c r="BI45" s="164">
        <f t="shared" si="52"/>
        <v>42</v>
      </c>
      <c r="BJ45" s="170"/>
      <c r="BK45" s="170"/>
      <c r="BL45" s="170"/>
      <c r="BM45" s="170"/>
      <c r="BN45" s="164">
        <f t="shared" si="53"/>
        <v>42</v>
      </c>
      <c r="BO45" s="170"/>
      <c r="BP45" s="170"/>
      <c r="BQ45" s="170"/>
      <c r="BR45" s="170"/>
      <c r="BS45" s="164">
        <f t="shared" si="46"/>
        <v>42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0.77272727272727271</v>
      </c>
      <c r="H46" s="86">
        <v>15</v>
      </c>
      <c r="I46" s="86">
        <f t="shared" si="47"/>
        <v>15</v>
      </c>
      <c r="J46" s="93"/>
      <c r="K46" s="87">
        <v>2025</v>
      </c>
      <c r="L46" s="87">
        <v>2024</v>
      </c>
      <c r="M46" s="87"/>
      <c r="N46" s="87"/>
      <c r="O46" s="87"/>
      <c r="P46" s="86">
        <f t="shared" si="49"/>
        <v>15</v>
      </c>
      <c r="Q46" s="98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>
        <v>2</v>
      </c>
      <c r="AX46" s="87"/>
      <c r="AY46" s="84">
        <f t="shared" si="42"/>
        <v>17</v>
      </c>
      <c r="AZ46" s="87"/>
      <c r="BA46" s="87"/>
      <c r="BB46" s="87"/>
      <c r="BC46" s="87"/>
      <c r="BD46" s="84">
        <f t="shared" si="43"/>
        <v>17</v>
      </c>
      <c r="BE46" s="87"/>
      <c r="BF46" s="87"/>
      <c r="BG46" s="87"/>
      <c r="BH46" s="87"/>
      <c r="BI46" s="84">
        <f t="shared" si="44"/>
        <v>17</v>
      </c>
      <c r="BJ46" s="87"/>
      <c r="BK46" s="87"/>
      <c r="BL46" s="87"/>
      <c r="BM46" s="87"/>
      <c r="BN46" s="84">
        <f t="shared" si="45"/>
        <v>17</v>
      </c>
      <c r="BO46" s="87"/>
      <c r="BP46" s="87"/>
      <c r="BQ46" s="87"/>
      <c r="BR46" s="87"/>
      <c r="BS46" s="84">
        <f t="shared" si="46"/>
        <v>17</v>
      </c>
    </row>
    <row r="47" spans="1:71" s="171" customFormat="1" x14ac:dyDescent="0.3">
      <c r="A47" s="172"/>
      <c r="B47" s="164" t="s">
        <v>297</v>
      </c>
      <c r="C47" s="165">
        <v>62</v>
      </c>
      <c r="D47" s="165">
        <v>4847</v>
      </c>
      <c r="E47" s="164">
        <v>74</v>
      </c>
      <c r="F47" s="164"/>
      <c r="G47" s="166">
        <f t="shared" si="48"/>
        <v>1.1486486486486487</v>
      </c>
      <c r="H47" s="167">
        <v>31</v>
      </c>
      <c r="I47" s="167">
        <f t="shared" si="47"/>
        <v>35</v>
      </c>
      <c r="J47" s="169">
        <v>4</v>
      </c>
      <c r="K47" s="170">
        <v>2025</v>
      </c>
      <c r="L47" s="170">
        <v>2025</v>
      </c>
      <c r="M47" s="170"/>
      <c r="N47" s="170"/>
      <c r="O47" s="170"/>
      <c r="P47" s="167">
        <f t="shared" si="49"/>
        <v>31</v>
      </c>
      <c r="Q47" s="181"/>
      <c r="R47" s="170"/>
      <c r="S47" s="170"/>
      <c r="T47" s="170"/>
      <c r="U47" s="164">
        <f t="shared" si="36"/>
        <v>31</v>
      </c>
      <c r="V47" s="170"/>
      <c r="W47" s="170"/>
      <c r="X47" s="170"/>
      <c r="Y47" s="170"/>
      <c r="Z47" s="164">
        <f t="shared" si="37"/>
        <v>31</v>
      </c>
      <c r="AA47" s="170"/>
      <c r="AB47" s="170"/>
      <c r="AC47" s="170"/>
      <c r="AD47" s="170"/>
      <c r="AE47" s="164">
        <f t="shared" si="38"/>
        <v>31</v>
      </c>
      <c r="AF47" s="170"/>
      <c r="AG47" s="170"/>
      <c r="AH47" s="170"/>
      <c r="AI47" s="170"/>
      <c r="AJ47" s="164">
        <f t="shared" si="39"/>
        <v>31</v>
      </c>
      <c r="AK47" s="170"/>
      <c r="AL47" s="170">
        <v>3</v>
      </c>
      <c r="AM47" s="170">
        <v>43</v>
      </c>
      <c r="AN47" s="170"/>
      <c r="AO47" s="164">
        <f t="shared" si="40"/>
        <v>77</v>
      </c>
      <c r="AP47" s="170"/>
      <c r="AQ47" s="170"/>
      <c r="AR47" s="170"/>
      <c r="AS47" s="170"/>
      <c r="AT47" s="164">
        <f t="shared" si="41"/>
        <v>77</v>
      </c>
      <c r="AU47" s="170"/>
      <c r="AV47" s="170"/>
      <c r="AW47" s="170"/>
      <c r="AX47" s="170"/>
      <c r="AY47" s="164">
        <f t="shared" si="42"/>
        <v>77</v>
      </c>
      <c r="AZ47" s="170"/>
      <c r="BA47" s="170">
        <v>2</v>
      </c>
      <c r="BB47" s="170"/>
      <c r="BC47" s="170"/>
      <c r="BD47" s="164">
        <f t="shared" si="43"/>
        <v>79</v>
      </c>
      <c r="BE47" s="170"/>
      <c r="BF47" s="170">
        <v>1</v>
      </c>
      <c r="BG47" s="170"/>
      <c r="BH47" s="170"/>
      <c r="BI47" s="164">
        <f t="shared" si="44"/>
        <v>80</v>
      </c>
      <c r="BJ47" s="170"/>
      <c r="BK47" s="170">
        <v>5</v>
      </c>
      <c r="BL47" s="170"/>
      <c r="BM47" s="170"/>
      <c r="BN47" s="164">
        <f t="shared" si="45"/>
        <v>85</v>
      </c>
      <c r="BO47" s="170"/>
      <c r="BP47" s="170"/>
      <c r="BQ47" s="170"/>
      <c r="BR47" s="170"/>
      <c r="BS47" s="164">
        <f t="shared" si="46"/>
        <v>85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98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171" customFormat="1" x14ac:dyDescent="0.3">
      <c r="A49" s="163"/>
      <c r="B49" s="264" t="s">
        <v>170</v>
      </c>
      <c r="C49" s="165">
        <v>99</v>
      </c>
      <c r="D49" s="165">
        <v>2735</v>
      </c>
      <c r="E49" s="180">
        <v>20</v>
      </c>
      <c r="F49" s="164"/>
      <c r="G49" s="166">
        <f t="shared" si="48"/>
        <v>1</v>
      </c>
      <c r="H49" s="167">
        <v>15</v>
      </c>
      <c r="I49" s="167">
        <f t="shared" si="47"/>
        <v>15</v>
      </c>
      <c r="J49" s="169"/>
      <c r="K49" s="170">
        <v>2025</v>
      </c>
      <c r="L49" s="170">
        <v>2025</v>
      </c>
      <c r="M49" s="170"/>
      <c r="N49" s="170"/>
      <c r="O49" s="170"/>
      <c r="P49" s="167">
        <f t="shared" si="49"/>
        <v>15</v>
      </c>
      <c r="Q49" s="181"/>
      <c r="R49" s="170"/>
      <c r="S49" s="170"/>
      <c r="T49" s="170"/>
      <c r="U49" s="164">
        <f t="shared" si="36"/>
        <v>15</v>
      </c>
      <c r="V49" s="170"/>
      <c r="W49" s="170"/>
      <c r="X49" s="170"/>
      <c r="Y49" s="170"/>
      <c r="Z49" s="164">
        <f t="shared" si="37"/>
        <v>15</v>
      </c>
      <c r="AA49" s="170"/>
      <c r="AB49" s="170"/>
      <c r="AC49" s="170"/>
      <c r="AD49" s="170"/>
      <c r="AE49" s="164">
        <f t="shared" si="38"/>
        <v>15</v>
      </c>
      <c r="AF49" s="170"/>
      <c r="AG49" s="170"/>
      <c r="AH49" s="170"/>
      <c r="AI49" s="170"/>
      <c r="AJ49" s="164">
        <f t="shared" si="39"/>
        <v>15</v>
      </c>
      <c r="AK49" s="170"/>
      <c r="AL49" s="170"/>
      <c r="AM49" s="170"/>
      <c r="AN49" s="170"/>
      <c r="AO49" s="164">
        <f t="shared" si="40"/>
        <v>15</v>
      </c>
      <c r="AP49" s="170"/>
      <c r="AQ49" s="170"/>
      <c r="AR49" s="170"/>
      <c r="AS49" s="170"/>
      <c r="AT49" s="164">
        <f t="shared" si="41"/>
        <v>15</v>
      </c>
      <c r="AU49" s="170"/>
      <c r="AV49" s="170"/>
      <c r="AW49" s="170"/>
      <c r="AX49" s="170"/>
      <c r="AY49" s="164">
        <f t="shared" si="42"/>
        <v>15</v>
      </c>
      <c r="AZ49" s="170"/>
      <c r="BA49" s="170"/>
      <c r="BB49" s="170">
        <v>5</v>
      </c>
      <c r="BC49" s="170"/>
      <c r="BD49" s="164">
        <f t="shared" si="43"/>
        <v>20</v>
      </c>
      <c r="BE49" s="170"/>
      <c r="BF49" s="170"/>
      <c r="BG49" s="170"/>
      <c r="BH49" s="170"/>
      <c r="BI49" s="164">
        <f t="shared" si="44"/>
        <v>20</v>
      </c>
      <c r="BJ49" s="170"/>
      <c r="BK49" s="170"/>
      <c r="BL49" s="170"/>
      <c r="BM49" s="170"/>
      <c r="BN49" s="164">
        <f t="shared" si="45"/>
        <v>20</v>
      </c>
      <c r="BO49" s="170"/>
      <c r="BP49" s="170"/>
      <c r="BQ49" s="170"/>
      <c r="BR49" s="170"/>
      <c r="BS49" s="164">
        <f t="shared" si="46"/>
        <v>20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7</v>
      </c>
      <c r="AD50" s="86">
        <f t="shared" si="54"/>
        <v>0</v>
      </c>
      <c r="AE50" s="86">
        <f t="shared" si="54"/>
        <v>248</v>
      </c>
      <c r="AF50" s="86">
        <f t="shared" si="54"/>
        <v>0</v>
      </c>
      <c r="AG50" s="86">
        <f t="shared" si="54"/>
        <v>1</v>
      </c>
      <c r="AH50" s="86">
        <f t="shared" si="54"/>
        <v>4</v>
      </c>
      <c r="AI50" s="86">
        <f t="shared" si="54"/>
        <v>0</v>
      </c>
      <c r="AJ50" s="86">
        <f t="shared" si="54"/>
        <v>253</v>
      </c>
      <c r="AK50" s="86">
        <f t="shared" si="54"/>
        <v>0</v>
      </c>
      <c r="AL50" s="86">
        <f t="shared" si="54"/>
        <v>3</v>
      </c>
      <c r="AM50" s="86">
        <f t="shared" si="54"/>
        <v>55</v>
      </c>
      <c r="AN50" s="86">
        <f t="shared" si="54"/>
        <v>0</v>
      </c>
      <c r="AO50" s="86">
        <f t="shared" si="54"/>
        <v>311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311</v>
      </c>
      <c r="AU50" s="86">
        <f t="shared" si="54"/>
        <v>0</v>
      </c>
      <c r="AV50" s="86">
        <f t="shared" ref="AV50:BS50" si="55">SUM(AV37:AV49)</f>
        <v>2</v>
      </c>
      <c r="AW50" s="86">
        <f t="shared" si="55"/>
        <v>2</v>
      </c>
      <c r="AX50" s="86">
        <f t="shared" si="55"/>
        <v>0</v>
      </c>
      <c r="AY50" s="86">
        <f t="shared" si="55"/>
        <v>315</v>
      </c>
      <c r="AZ50" s="86">
        <f t="shared" si="55"/>
        <v>0</v>
      </c>
      <c r="BA50" s="86">
        <f t="shared" si="55"/>
        <v>3</v>
      </c>
      <c r="BB50" s="86">
        <f t="shared" si="55"/>
        <v>5</v>
      </c>
      <c r="BC50" s="86">
        <f t="shared" si="55"/>
        <v>0</v>
      </c>
      <c r="BD50" s="86">
        <f t="shared" si="55"/>
        <v>323</v>
      </c>
      <c r="BE50" s="86">
        <f t="shared" si="55"/>
        <v>0</v>
      </c>
      <c r="BF50" s="86">
        <f t="shared" si="55"/>
        <v>1</v>
      </c>
      <c r="BG50" s="86">
        <f t="shared" si="55"/>
        <v>0</v>
      </c>
      <c r="BH50" s="86">
        <f t="shared" si="55"/>
        <v>0</v>
      </c>
      <c r="BI50" s="86">
        <f t="shared" si="55"/>
        <v>324</v>
      </c>
      <c r="BJ50" s="86">
        <f t="shared" si="55"/>
        <v>0</v>
      </c>
      <c r="BK50" s="86">
        <f t="shared" si="55"/>
        <v>5</v>
      </c>
      <c r="BL50" s="86">
        <f t="shared" si="55"/>
        <v>0</v>
      </c>
      <c r="BM50" s="86">
        <f t="shared" si="55"/>
        <v>0</v>
      </c>
      <c r="BN50" s="86">
        <f t="shared" si="55"/>
        <v>329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329</v>
      </c>
    </row>
    <row r="51" spans="1:71" s="171" customFormat="1" x14ac:dyDescent="0.3">
      <c r="A51" s="164"/>
      <c r="B51" s="164" t="s">
        <v>218</v>
      </c>
      <c r="C51" s="164">
        <f>COUNT(C37:C49)</f>
        <v>12</v>
      </c>
      <c r="D51" s="164"/>
      <c r="E51" s="164">
        <f>SUM(E37:E49)</f>
        <v>321</v>
      </c>
      <c r="F51" s="164">
        <f>SUM(E37:E49)+1</f>
        <v>322</v>
      </c>
      <c r="G51" s="166">
        <f>$BS50/F51</f>
        <v>1.0217391304347827</v>
      </c>
      <c r="H51" s="167">
        <f>SUM(H37:H49)</f>
        <v>163</v>
      </c>
      <c r="I51" s="167">
        <f>SUM(I37:I49)</f>
        <v>172</v>
      </c>
      <c r="J51" s="167">
        <f>SUM(J37:J49)</f>
        <v>9</v>
      </c>
      <c r="K51" s="164"/>
      <c r="L51" s="164"/>
      <c r="M51" s="164"/>
      <c r="N51" s="164"/>
      <c r="O51" s="164"/>
      <c r="P51" s="166">
        <f>P50/F51</f>
        <v>0.55590062111801242</v>
      </c>
      <c r="Q51" s="164"/>
      <c r="R51" s="164">
        <f>M50+R50</f>
        <v>0</v>
      </c>
      <c r="S51" s="164">
        <f>N50+S50</f>
        <v>60</v>
      </c>
      <c r="T51" s="164">
        <f>O50+T50</f>
        <v>0</v>
      </c>
      <c r="U51" s="166">
        <f>U50/F51</f>
        <v>0.69565217391304346</v>
      </c>
      <c r="V51" s="164"/>
      <c r="W51" s="164">
        <f>R51+W50</f>
        <v>0</v>
      </c>
      <c r="X51" s="164">
        <f>S51+X50</f>
        <v>77</v>
      </c>
      <c r="Y51" s="164">
        <f>T51+Y50</f>
        <v>0</v>
      </c>
      <c r="Z51" s="166">
        <f>Z50/F51</f>
        <v>0.74844720496894412</v>
      </c>
      <c r="AA51" s="164"/>
      <c r="AB51" s="164">
        <f>W51+AB50</f>
        <v>0</v>
      </c>
      <c r="AC51" s="164">
        <f>X51+AC50</f>
        <v>84</v>
      </c>
      <c r="AD51" s="164">
        <f>Y51+AD50</f>
        <v>0</v>
      </c>
      <c r="AE51" s="166">
        <f>AE50/F51</f>
        <v>0.77018633540372672</v>
      </c>
      <c r="AF51" s="164"/>
      <c r="AG51" s="164">
        <f>AB51+AG50</f>
        <v>1</v>
      </c>
      <c r="AH51" s="164">
        <f>AC51+AH50</f>
        <v>88</v>
      </c>
      <c r="AI51" s="164">
        <f>AD51+AI50</f>
        <v>0</v>
      </c>
      <c r="AJ51" s="166">
        <f>AJ50/F51</f>
        <v>0.7857142857142857</v>
      </c>
      <c r="AK51" s="164"/>
      <c r="AL51" s="164">
        <f>AG51+AL50</f>
        <v>4</v>
      </c>
      <c r="AM51" s="164">
        <f>AH51+AM50</f>
        <v>143</v>
      </c>
      <c r="AN51" s="164">
        <f>AI51+AN50</f>
        <v>0</v>
      </c>
      <c r="AO51" s="166">
        <f>AO50/F51</f>
        <v>0.96583850931677018</v>
      </c>
      <c r="AP51" s="164"/>
      <c r="AQ51" s="164">
        <f>AL51+AQ50</f>
        <v>4</v>
      </c>
      <c r="AR51" s="164">
        <f>AM51+AR50</f>
        <v>143</v>
      </c>
      <c r="AS51" s="164">
        <f>AN51+AS50</f>
        <v>0</v>
      </c>
      <c r="AT51" s="166">
        <f>AT50/F51</f>
        <v>0.96583850931677018</v>
      </c>
      <c r="AU51" s="164"/>
      <c r="AV51" s="164">
        <f>AQ51+AV50</f>
        <v>6</v>
      </c>
      <c r="AW51" s="164">
        <f>AR51+AW50</f>
        <v>145</v>
      </c>
      <c r="AX51" s="164">
        <f>AS51+AX50</f>
        <v>0</v>
      </c>
      <c r="AY51" s="166">
        <f>AY50/F51</f>
        <v>0.97826086956521741</v>
      </c>
      <c r="AZ51" s="164"/>
      <c r="BA51" s="164">
        <f>AV51+BA50</f>
        <v>9</v>
      </c>
      <c r="BB51" s="164">
        <f>AW51+BB50</f>
        <v>150</v>
      </c>
      <c r="BC51" s="164">
        <f>AX51+BC50</f>
        <v>0</v>
      </c>
      <c r="BD51" s="166">
        <f>BD50/F51</f>
        <v>1.0031055900621118</v>
      </c>
      <c r="BE51" s="164"/>
      <c r="BF51" s="164">
        <f>BA51+BF50</f>
        <v>10</v>
      </c>
      <c r="BG51" s="164">
        <f>BB51+BG50</f>
        <v>150</v>
      </c>
      <c r="BH51" s="164">
        <f>BC51+BH50</f>
        <v>0</v>
      </c>
      <c r="BI51" s="166">
        <f>BI50/F51</f>
        <v>1.0062111801242235</v>
      </c>
      <c r="BJ51" s="164"/>
      <c r="BK51" s="164">
        <f>BF51+BK50</f>
        <v>15</v>
      </c>
      <c r="BL51" s="164">
        <f>BG51+BL50</f>
        <v>150</v>
      </c>
      <c r="BM51" s="164">
        <f>BH51+BM50</f>
        <v>0</v>
      </c>
      <c r="BN51" s="166">
        <f>BN50/F51</f>
        <v>1.0217391304347827</v>
      </c>
      <c r="BO51" s="164"/>
      <c r="BP51" s="164">
        <f>BK51+BP50</f>
        <v>15</v>
      </c>
      <c r="BQ51" s="164">
        <f>BL51+BQ50</f>
        <v>150</v>
      </c>
      <c r="BR51" s="164">
        <f>BM51+BR50</f>
        <v>0</v>
      </c>
      <c r="BS51" s="166">
        <f>BS50/F51</f>
        <v>1.0217391304347827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24"/>
      <c r="F53" s="84"/>
      <c r="G53" s="85"/>
      <c r="H53" s="86"/>
      <c r="I53" s="86"/>
      <c r="J53" s="93"/>
      <c r="K53" s="87">
        <v>2025</v>
      </c>
      <c r="L53" s="87">
        <v>2025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355</v>
      </c>
      <c r="C54" s="89">
        <v>1</v>
      </c>
      <c r="D54" s="84"/>
      <c r="E54" s="124">
        <v>18</v>
      </c>
      <c r="F54" s="84"/>
      <c r="G54" s="85">
        <f>$BS54/E54</f>
        <v>0.77777777777777779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2025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>
        <v>7</v>
      </c>
      <c r="AX54" s="87"/>
      <c r="AY54" s="84">
        <f t="shared" si="62"/>
        <v>14</v>
      </c>
      <c r="AZ54" s="87"/>
      <c r="BA54" s="87"/>
      <c r="BB54" s="87"/>
      <c r="BC54" s="87"/>
      <c r="BD54" s="84">
        <f t="shared" si="63"/>
        <v>14</v>
      </c>
      <c r="BE54" s="87"/>
      <c r="BF54" s="87"/>
      <c r="BG54" s="87"/>
      <c r="BH54" s="87"/>
      <c r="BI54" s="84">
        <f t="shared" si="64"/>
        <v>14</v>
      </c>
      <c r="BJ54" s="87"/>
      <c r="BK54" s="87"/>
      <c r="BL54" s="87"/>
      <c r="BM54" s="87"/>
      <c r="BN54" s="84">
        <f t="shared" si="65"/>
        <v>14</v>
      </c>
      <c r="BO54" s="87"/>
      <c r="BP54" s="87"/>
      <c r="BQ54" s="87"/>
      <c r="BR54" s="87"/>
      <c r="BS54" s="84">
        <f t="shared" si="66"/>
        <v>14</v>
      </c>
    </row>
    <row r="55" spans="1:71" s="88" customFormat="1" x14ac:dyDescent="0.3">
      <c r="A55" s="96"/>
      <c r="B55" s="130" t="s">
        <v>329</v>
      </c>
      <c r="C55" s="89">
        <v>6</v>
      </c>
      <c r="D55" s="89">
        <v>10567</v>
      </c>
      <c r="E55" s="124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2025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1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0" t="s">
        <v>175</v>
      </c>
      <c r="C56" s="89">
        <v>7</v>
      </c>
      <c r="D56" s="89">
        <v>3036</v>
      </c>
      <c r="E56" s="124">
        <v>51</v>
      </c>
      <c r="F56" s="84"/>
      <c r="G56" s="85">
        <f t="shared" si="69"/>
        <v>0.98039215686274506</v>
      </c>
      <c r="H56" s="86">
        <v>38</v>
      </c>
      <c r="I56" s="86">
        <f t="shared" si="67"/>
        <v>39</v>
      </c>
      <c r="J56" s="93">
        <v>1</v>
      </c>
      <c r="K56" s="87">
        <v>2025</v>
      </c>
      <c r="L56" s="87">
        <v>2025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>
        <v>1</v>
      </c>
      <c r="AV56" s="87">
        <v>1</v>
      </c>
      <c r="AW56" s="87"/>
      <c r="AX56" s="87"/>
      <c r="AY56" s="84">
        <f t="shared" si="62"/>
        <v>45</v>
      </c>
      <c r="AZ56" s="87"/>
      <c r="BA56" s="87"/>
      <c r="BB56" s="87"/>
      <c r="BC56" s="87"/>
      <c r="BD56" s="84">
        <f t="shared" si="63"/>
        <v>45</v>
      </c>
      <c r="BE56" s="87"/>
      <c r="BF56" s="87"/>
      <c r="BG56" s="87">
        <v>5</v>
      </c>
      <c r="BH56" s="87"/>
      <c r="BI56" s="84">
        <f t="shared" si="64"/>
        <v>50</v>
      </c>
      <c r="BJ56" s="87"/>
      <c r="BK56" s="87"/>
      <c r="BL56" s="87"/>
      <c r="BM56" s="87"/>
      <c r="BN56" s="84">
        <f t="shared" si="65"/>
        <v>50</v>
      </c>
      <c r="BO56" s="87"/>
      <c r="BP56" s="87"/>
      <c r="BQ56" s="87"/>
      <c r="BR56" s="87"/>
      <c r="BS56" s="84">
        <f t="shared" si="66"/>
        <v>50</v>
      </c>
    </row>
    <row r="57" spans="1:71" s="171" customFormat="1" x14ac:dyDescent="0.3">
      <c r="A57" s="172"/>
      <c r="B57" s="179" t="s">
        <v>40</v>
      </c>
      <c r="C57" s="165">
        <v>12</v>
      </c>
      <c r="D57" s="165">
        <v>4272</v>
      </c>
      <c r="E57" s="177">
        <v>23</v>
      </c>
      <c r="F57" s="164"/>
      <c r="G57" s="166">
        <f t="shared" si="69"/>
        <v>1.1304347826086956</v>
      </c>
      <c r="H57" s="167">
        <v>11</v>
      </c>
      <c r="I57" s="167">
        <f t="shared" si="67"/>
        <v>12</v>
      </c>
      <c r="J57" s="169">
        <v>1</v>
      </c>
      <c r="K57" s="170">
        <v>2025</v>
      </c>
      <c r="L57" s="170">
        <v>2025</v>
      </c>
      <c r="M57" s="170"/>
      <c r="N57" s="170"/>
      <c r="O57" s="170"/>
      <c r="P57" s="167">
        <f t="shared" si="68"/>
        <v>11</v>
      </c>
      <c r="Q57" s="170"/>
      <c r="R57" s="170"/>
      <c r="S57" s="170"/>
      <c r="T57" s="170"/>
      <c r="U57" s="164">
        <f t="shared" si="56"/>
        <v>11</v>
      </c>
      <c r="V57" s="170"/>
      <c r="W57" s="170"/>
      <c r="X57" s="170"/>
      <c r="Y57" s="170"/>
      <c r="Z57" s="164">
        <f t="shared" si="57"/>
        <v>11</v>
      </c>
      <c r="AA57" s="170"/>
      <c r="AB57" s="170">
        <v>2</v>
      </c>
      <c r="AC57" s="170"/>
      <c r="AD57" s="170"/>
      <c r="AE57" s="164">
        <f t="shared" si="58"/>
        <v>13</v>
      </c>
      <c r="AF57" s="170"/>
      <c r="AG57" s="170"/>
      <c r="AH57" s="170"/>
      <c r="AI57" s="170"/>
      <c r="AJ57" s="164">
        <f t="shared" si="59"/>
        <v>13</v>
      </c>
      <c r="AK57" s="170"/>
      <c r="AL57" s="170"/>
      <c r="AM57" s="170"/>
      <c r="AN57" s="170"/>
      <c r="AO57" s="164">
        <f t="shared" si="60"/>
        <v>13</v>
      </c>
      <c r="AP57" s="170"/>
      <c r="AQ57" s="170"/>
      <c r="AR57" s="170"/>
      <c r="AS57" s="170"/>
      <c r="AT57" s="164">
        <f t="shared" si="61"/>
        <v>13</v>
      </c>
      <c r="AU57" s="170"/>
      <c r="AV57" s="170">
        <v>1</v>
      </c>
      <c r="AW57" s="170">
        <v>12</v>
      </c>
      <c r="AX57" s="170"/>
      <c r="AY57" s="164">
        <f t="shared" si="62"/>
        <v>26</v>
      </c>
      <c r="AZ57" s="170"/>
      <c r="BA57" s="170"/>
      <c r="BB57" s="170"/>
      <c r="BC57" s="170"/>
      <c r="BD57" s="164">
        <f t="shared" si="63"/>
        <v>26</v>
      </c>
      <c r="BE57" s="170"/>
      <c r="BF57" s="170"/>
      <c r="BG57" s="170"/>
      <c r="BH57" s="170"/>
      <c r="BI57" s="164">
        <f t="shared" si="64"/>
        <v>26</v>
      </c>
      <c r="BJ57" s="170"/>
      <c r="BK57" s="170"/>
      <c r="BL57" s="170"/>
      <c r="BM57" s="170"/>
      <c r="BN57" s="164">
        <f t="shared" si="65"/>
        <v>26</v>
      </c>
      <c r="BO57" s="170"/>
      <c r="BP57" s="170"/>
      <c r="BQ57" s="170"/>
      <c r="BR57" s="170"/>
      <c r="BS57" s="164">
        <f t="shared" si="66"/>
        <v>26</v>
      </c>
    </row>
    <row r="58" spans="1:71" s="88" customFormat="1" x14ac:dyDescent="0.3">
      <c r="A58" s="96"/>
      <c r="B58" s="130" t="s">
        <v>311</v>
      </c>
      <c r="C58" s="89">
        <v>15</v>
      </c>
      <c r="D58" s="89"/>
      <c r="E58" s="124">
        <v>45</v>
      </c>
      <c r="F58" s="84"/>
      <c r="G58" s="85">
        <f t="shared" si="69"/>
        <v>0.8</v>
      </c>
      <c r="H58" s="86">
        <v>27</v>
      </c>
      <c r="I58" s="86">
        <f t="shared" si="67"/>
        <v>30</v>
      </c>
      <c r="J58" s="93">
        <v>3</v>
      </c>
      <c r="K58" s="87">
        <v>2025</v>
      </c>
      <c r="L58" s="87">
        <v>2025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>
        <v>1</v>
      </c>
      <c r="AC58" s="87"/>
      <c r="AD58" s="87"/>
      <c r="AE58" s="84">
        <f t="shared" si="58"/>
        <v>29</v>
      </c>
      <c r="AF58" s="87"/>
      <c r="AG58" s="87"/>
      <c r="AH58" s="87"/>
      <c r="AI58" s="87"/>
      <c r="AJ58" s="84">
        <f t="shared" si="59"/>
        <v>29</v>
      </c>
      <c r="AK58" s="87"/>
      <c r="AL58" s="87"/>
      <c r="AM58" s="87"/>
      <c r="AN58" s="87"/>
      <c r="AO58" s="84">
        <f t="shared" si="60"/>
        <v>29</v>
      </c>
      <c r="AP58" s="87">
        <v>2</v>
      </c>
      <c r="AQ58" s="87">
        <v>4</v>
      </c>
      <c r="AR58" s="87">
        <v>1</v>
      </c>
      <c r="AS58" s="87"/>
      <c r="AT58" s="84">
        <f t="shared" si="61"/>
        <v>36</v>
      </c>
      <c r="AU58" s="87"/>
      <c r="AV58" s="87"/>
      <c r="AW58" s="87"/>
      <c r="AX58" s="87"/>
      <c r="AY58" s="84">
        <f t="shared" si="62"/>
        <v>36</v>
      </c>
      <c r="AZ58" s="87"/>
      <c r="BA58" s="87"/>
      <c r="BB58" s="87"/>
      <c r="BC58" s="87"/>
      <c r="BD58" s="84">
        <f t="shared" si="63"/>
        <v>36</v>
      </c>
      <c r="BE58" s="87"/>
      <c r="BF58" s="87"/>
      <c r="BG58" s="87"/>
      <c r="BH58" s="87"/>
      <c r="BI58" s="84">
        <f t="shared" si="64"/>
        <v>36</v>
      </c>
      <c r="BJ58" s="87"/>
      <c r="BK58" s="87"/>
      <c r="BL58" s="87"/>
      <c r="BM58" s="87"/>
      <c r="BN58" s="84">
        <f t="shared" si="65"/>
        <v>36</v>
      </c>
      <c r="BO58" s="87"/>
      <c r="BP58" s="87"/>
      <c r="BQ58" s="87"/>
      <c r="BR58" s="87"/>
      <c r="BS58" s="84">
        <f t="shared" si="66"/>
        <v>36</v>
      </c>
    </row>
    <row r="59" spans="1:71" s="171" customFormat="1" x14ac:dyDescent="0.3">
      <c r="A59" s="172"/>
      <c r="B59" s="266" t="s">
        <v>269</v>
      </c>
      <c r="C59" s="185">
        <v>17</v>
      </c>
      <c r="D59" s="185">
        <v>5397</v>
      </c>
      <c r="E59" s="186">
        <v>16</v>
      </c>
      <c r="F59" s="164"/>
      <c r="G59" s="166">
        <f t="shared" si="69"/>
        <v>1.125</v>
      </c>
      <c r="H59" s="167">
        <v>11</v>
      </c>
      <c r="I59" s="167">
        <f t="shared" si="67"/>
        <v>15</v>
      </c>
      <c r="J59" s="169">
        <v>4</v>
      </c>
      <c r="K59" s="170">
        <v>2025</v>
      </c>
      <c r="L59" s="170">
        <v>2025</v>
      </c>
      <c r="M59" s="170"/>
      <c r="N59" s="170"/>
      <c r="O59" s="170"/>
      <c r="P59" s="167">
        <f t="shared" si="68"/>
        <v>11</v>
      </c>
      <c r="Q59" s="267"/>
      <c r="R59" s="170"/>
      <c r="S59" s="170"/>
      <c r="T59" s="170"/>
      <c r="U59" s="164">
        <f t="shared" si="56"/>
        <v>11</v>
      </c>
      <c r="V59" s="170"/>
      <c r="W59" s="170"/>
      <c r="X59" s="170"/>
      <c r="Y59" s="170"/>
      <c r="Z59" s="164">
        <f t="shared" si="57"/>
        <v>11</v>
      </c>
      <c r="AA59" s="170"/>
      <c r="AB59" s="170"/>
      <c r="AC59" s="170"/>
      <c r="AD59" s="170"/>
      <c r="AE59" s="164">
        <f t="shared" si="58"/>
        <v>11</v>
      </c>
      <c r="AF59" s="170"/>
      <c r="AG59" s="170"/>
      <c r="AH59" s="170"/>
      <c r="AI59" s="170"/>
      <c r="AJ59" s="164">
        <f t="shared" si="59"/>
        <v>11</v>
      </c>
      <c r="AK59" s="170"/>
      <c r="AL59" s="170"/>
      <c r="AM59" s="170"/>
      <c r="AN59" s="170"/>
      <c r="AO59" s="164">
        <f t="shared" si="60"/>
        <v>11</v>
      </c>
      <c r="AP59" s="170"/>
      <c r="AQ59" s="170"/>
      <c r="AR59" s="170"/>
      <c r="AS59" s="170"/>
      <c r="AT59" s="164">
        <f t="shared" si="61"/>
        <v>11</v>
      </c>
      <c r="AU59" s="170"/>
      <c r="AV59" s="170">
        <v>2</v>
      </c>
      <c r="AW59" s="170">
        <v>5</v>
      </c>
      <c r="AX59" s="170"/>
      <c r="AY59" s="164">
        <f t="shared" si="62"/>
        <v>18</v>
      </c>
      <c r="AZ59" s="170"/>
      <c r="BA59" s="170"/>
      <c r="BB59" s="170"/>
      <c r="BC59" s="170"/>
      <c r="BD59" s="164">
        <f t="shared" si="63"/>
        <v>18</v>
      </c>
      <c r="BE59" s="170"/>
      <c r="BF59" s="170"/>
      <c r="BG59" s="170"/>
      <c r="BH59" s="170"/>
      <c r="BI59" s="164">
        <f t="shared" si="64"/>
        <v>18</v>
      </c>
      <c r="BJ59" s="170"/>
      <c r="BK59" s="170"/>
      <c r="BL59" s="170"/>
      <c r="BM59" s="170"/>
      <c r="BN59" s="164">
        <f t="shared" si="65"/>
        <v>18</v>
      </c>
      <c r="BO59" s="170"/>
      <c r="BP59" s="170"/>
      <c r="BQ59" s="170"/>
      <c r="BR59" s="170"/>
      <c r="BS59" s="164">
        <f t="shared" si="66"/>
        <v>18</v>
      </c>
    </row>
    <row r="60" spans="1:71" s="88" customFormat="1" x14ac:dyDescent="0.3">
      <c r="A60" s="84"/>
      <c r="B60" s="121"/>
      <c r="C60" s="121"/>
      <c r="D60" s="121"/>
      <c r="E60" s="121"/>
      <c r="F60" s="121"/>
      <c r="G60" s="121"/>
      <c r="H60" s="92"/>
      <c r="I60" s="92"/>
      <c r="J60" s="92"/>
      <c r="K60" s="121"/>
      <c r="L60" s="121"/>
      <c r="M60" s="121">
        <f>SUM(M55:M59)</f>
        <v>0</v>
      </c>
      <c r="N60" s="121">
        <f>SUM(N55:N59)</f>
        <v>5</v>
      </c>
      <c r="O60" s="121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3</v>
      </c>
      <c r="AC60" s="92">
        <f t="shared" si="70"/>
        <v>0</v>
      </c>
      <c r="AD60" s="92">
        <f t="shared" si="70"/>
        <v>0</v>
      </c>
      <c r="AE60" s="92">
        <f t="shared" si="70"/>
        <v>113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113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113</v>
      </c>
      <c r="AP60" s="92">
        <f t="shared" si="70"/>
        <v>2</v>
      </c>
      <c r="AQ60" s="92">
        <f t="shared" si="70"/>
        <v>4</v>
      </c>
      <c r="AR60" s="92">
        <f t="shared" si="70"/>
        <v>1</v>
      </c>
      <c r="AS60" s="92">
        <f t="shared" si="70"/>
        <v>0</v>
      </c>
      <c r="AT60" s="92">
        <f t="shared" si="70"/>
        <v>120</v>
      </c>
      <c r="AU60" s="92">
        <f t="shared" si="70"/>
        <v>1</v>
      </c>
      <c r="AV60" s="92">
        <f t="shared" ref="AV60:BS60" si="71">SUM(AV53:AV59)</f>
        <v>4</v>
      </c>
      <c r="AW60" s="92">
        <f t="shared" si="71"/>
        <v>24</v>
      </c>
      <c r="AX60" s="92">
        <f t="shared" si="71"/>
        <v>0</v>
      </c>
      <c r="AY60" s="92">
        <f t="shared" si="71"/>
        <v>149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149</v>
      </c>
      <c r="BE60" s="92">
        <f t="shared" si="71"/>
        <v>0</v>
      </c>
      <c r="BF60" s="92">
        <f t="shared" si="71"/>
        <v>0</v>
      </c>
      <c r="BG60" s="92">
        <f t="shared" si="71"/>
        <v>5</v>
      </c>
      <c r="BH60" s="92">
        <f t="shared" si="71"/>
        <v>0</v>
      </c>
      <c r="BI60" s="92">
        <f t="shared" si="71"/>
        <v>154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154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154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0.93333333333333335</v>
      </c>
      <c r="H61" s="86">
        <f>SUM(H53:H59)</f>
        <v>104</v>
      </c>
      <c r="I61" s="86">
        <f>SUM(I53:I59)</f>
        <v>113</v>
      </c>
      <c r="J61" s="86">
        <f>SUM(J53:J59)</f>
        <v>9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3</v>
      </c>
      <c r="AC61" s="84">
        <f>X61+AC60</f>
        <v>5</v>
      </c>
      <c r="AD61" s="84">
        <f>Y61+AD60</f>
        <v>0</v>
      </c>
      <c r="AE61" s="85">
        <f>AE60/F61</f>
        <v>0.68484848484848482</v>
      </c>
      <c r="AF61" s="84"/>
      <c r="AG61" s="84">
        <f>AB61+AG60</f>
        <v>3</v>
      </c>
      <c r="AH61" s="84">
        <f>AC61+AH60</f>
        <v>5</v>
      </c>
      <c r="AI61" s="84">
        <f>AD61+AI60</f>
        <v>0</v>
      </c>
      <c r="AJ61" s="85">
        <f>AJ60/F61</f>
        <v>0.68484848484848482</v>
      </c>
      <c r="AK61" s="84"/>
      <c r="AL61" s="84">
        <f>AG61+AL60</f>
        <v>3</v>
      </c>
      <c r="AM61" s="84">
        <f>AH61+AM60</f>
        <v>5</v>
      </c>
      <c r="AN61" s="84">
        <f>AI61+AN60</f>
        <v>0</v>
      </c>
      <c r="AO61" s="85">
        <f>AO60/F61</f>
        <v>0.68484848484848482</v>
      </c>
      <c r="AP61" s="84"/>
      <c r="AQ61" s="84">
        <f>AL61+AQ60</f>
        <v>7</v>
      </c>
      <c r="AR61" s="84">
        <f>AM61+AR60</f>
        <v>6</v>
      </c>
      <c r="AS61" s="84">
        <f>AN61+AS60</f>
        <v>0</v>
      </c>
      <c r="AT61" s="85">
        <f>AT60/F61</f>
        <v>0.72727272727272729</v>
      </c>
      <c r="AU61" s="84"/>
      <c r="AV61" s="84">
        <f>AQ61+AV60</f>
        <v>11</v>
      </c>
      <c r="AW61" s="84">
        <f>AR61+AW60</f>
        <v>30</v>
      </c>
      <c r="AX61" s="84">
        <f>AS61+AX60</f>
        <v>0</v>
      </c>
      <c r="AY61" s="85">
        <f>AY60/F61</f>
        <v>0.90303030303030307</v>
      </c>
      <c r="AZ61" s="84"/>
      <c r="BA61" s="84">
        <f>AV61+BA60</f>
        <v>11</v>
      </c>
      <c r="BB61" s="84">
        <f>AW61+BB60</f>
        <v>30</v>
      </c>
      <c r="BC61" s="84">
        <f>AX61+BC60</f>
        <v>0</v>
      </c>
      <c r="BD61" s="85">
        <f>BD60/F61</f>
        <v>0.90303030303030307</v>
      </c>
      <c r="BE61" s="84"/>
      <c r="BF61" s="84">
        <f>BA61+BF60</f>
        <v>11</v>
      </c>
      <c r="BG61" s="84">
        <f>BB61+BG60</f>
        <v>35</v>
      </c>
      <c r="BH61" s="84">
        <f>BC61+BH60</f>
        <v>0</v>
      </c>
      <c r="BI61" s="85">
        <f>BI60/F61</f>
        <v>0.93333333333333335</v>
      </c>
      <c r="BJ61" s="84"/>
      <c r="BK61" s="84">
        <f>BF61+BK60</f>
        <v>11</v>
      </c>
      <c r="BL61" s="84">
        <f>BG61+BL60</f>
        <v>35</v>
      </c>
      <c r="BM61" s="84">
        <f>BH61+BM60</f>
        <v>0</v>
      </c>
      <c r="BN61" s="85">
        <f>BN60/F61</f>
        <v>0.93333333333333335</v>
      </c>
      <c r="BO61" s="84"/>
      <c r="BP61" s="84">
        <f>BK61+BP60</f>
        <v>11</v>
      </c>
      <c r="BQ61" s="84">
        <f>BL61+BQ60</f>
        <v>35</v>
      </c>
      <c r="BR61" s="84">
        <f>BM61+BR60</f>
        <v>0</v>
      </c>
      <c r="BS61" s="85">
        <f>BS60/F61</f>
        <v>0.93333333333333335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24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20"/>
      <c r="B64" s="84" t="s">
        <v>51</v>
      </c>
      <c r="C64" s="89">
        <v>1</v>
      </c>
      <c r="D64" s="89">
        <v>5789</v>
      </c>
      <c r="E64" s="124">
        <v>52</v>
      </c>
      <c r="F64" s="84"/>
      <c r="G64" s="85">
        <f>$BS64/E64</f>
        <v>0.69230769230769229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2025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>
        <v>10</v>
      </c>
      <c r="AS64" s="87"/>
      <c r="AT64" s="84">
        <f t="shared" si="77"/>
        <v>34</v>
      </c>
      <c r="AU64" s="87"/>
      <c r="AV64" s="87"/>
      <c r="AW64" s="87">
        <v>1</v>
      </c>
      <c r="AX64" s="87"/>
      <c r="AY64" s="84">
        <f t="shared" si="78"/>
        <v>35</v>
      </c>
      <c r="AZ64" s="87"/>
      <c r="BA64" s="87"/>
      <c r="BB64" s="87"/>
      <c r="BC64" s="87"/>
      <c r="BD64" s="84">
        <f t="shared" si="79"/>
        <v>35</v>
      </c>
      <c r="BE64" s="87"/>
      <c r="BF64" s="87"/>
      <c r="BG64" s="87"/>
      <c r="BH64" s="87"/>
      <c r="BI64" s="84">
        <f t="shared" si="80"/>
        <v>35</v>
      </c>
      <c r="BJ64" s="87"/>
      <c r="BK64" s="87">
        <v>1</v>
      </c>
      <c r="BL64" s="87"/>
      <c r="BM64" s="87"/>
      <c r="BN64" s="84">
        <f t="shared" si="81"/>
        <v>36</v>
      </c>
      <c r="BO64" s="87"/>
      <c r="BP64" s="87"/>
      <c r="BQ64" s="87"/>
      <c r="BR64" s="87"/>
      <c r="BS64" s="84">
        <f t="shared" si="82"/>
        <v>36</v>
      </c>
    </row>
    <row r="65" spans="1:71" s="171" customFormat="1" x14ac:dyDescent="0.3">
      <c r="A65" s="172"/>
      <c r="B65" s="164" t="s">
        <v>377</v>
      </c>
      <c r="C65" s="165">
        <v>2</v>
      </c>
      <c r="D65" s="165">
        <v>4107</v>
      </c>
      <c r="E65" s="177">
        <v>20</v>
      </c>
      <c r="F65" s="164"/>
      <c r="G65" s="166">
        <f>$BS65/E65</f>
        <v>1.25</v>
      </c>
      <c r="H65" s="167">
        <v>1</v>
      </c>
      <c r="I65" s="167">
        <f t="shared" si="83"/>
        <v>3</v>
      </c>
      <c r="J65" s="169">
        <v>2</v>
      </c>
      <c r="K65" s="170">
        <v>2025</v>
      </c>
      <c r="L65" s="170">
        <v>2025</v>
      </c>
      <c r="M65" s="170">
        <v>1</v>
      </c>
      <c r="N65" s="170"/>
      <c r="O65" s="170"/>
      <c r="P65" s="167">
        <f>SUM(M65:O65)+H65</f>
        <v>2</v>
      </c>
      <c r="Q65" s="170"/>
      <c r="R65" s="170"/>
      <c r="S65" s="170"/>
      <c r="T65" s="170"/>
      <c r="U65" s="164">
        <f t="shared" si="72"/>
        <v>2</v>
      </c>
      <c r="V65" s="170"/>
      <c r="W65" s="170"/>
      <c r="X65" s="170"/>
      <c r="Y65" s="170"/>
      <c r="Z65" s="164">
        <f t="shared" si="73"/>
        <v>2</v>
      </c>
      <c r="AA65" s="170">
        <v>1</v>
      </c>
      <c r="AB65" s="170">
        <v>1</v>
      </c>
      <c r="AC65" s="170">
        <v>5</v>
      </c>
      <c r="AD65" s="170"/>
      <c r="AE65" s="164">
        <f t="shared" si="74"/>
        <v>9</v>
      </c>
      <c r="AF65" s="170"/>
      <c r="AG65" s="170"/>
      <c r="AH65" s="170"/>
      <c r="AI65" s="170"/>
      <c r="AJ65" s="164">
        <f t="shared" si="75"/>
        <v>9</v>
      </c>
      <c r="AK65" s="170">
        <v>1</v>
      </c>
      <c r="AL65" s="170">
        <v>3</v>
      </c>
      <c r="AM65" s="170">
        <v>2</v>
      </c>
      <c r="AN65" s="170"/>
      <c r="AO65" s="164">
        <f t="shared" si="76"/>
        <v>15</v>
      </c>
      <c r="AP65" s="170"/>
      <c r="AQ65" s="170">
        <v>1</v>
      </c>
      <c r="AR65" s="170"/>
      <c r="AS65" s="170"/>
      <c r="AT65" s="164">
        <f t="shared" si="77"/>
        <v>16</v>
      </c>
      <c r="AU65" s="170"/>
      <c r="AV65" s="170"/>
      <c r="AW65" s="170"/>
      <c r="AX65" s="170"/>
      <c r="AY65" s="164">
        <f t="shared" si="78"/>
        <v>16</v>
      </c>
      <c r="AZ65" s="170"/>
      <c r="BA65" s="170"/>
      <c r="BB65" s="170"/>
      <c r="BC65" s="170"/>
      <c r="BD65" s="164">
        <f t="shared" si="79"/>
        <v>16</v>
      </c>
      <c r="BE65" s="170"/>
      <c r="BF65" s="170"/>
      <c r="BG65" s="170">
        <v>8</v>
      </c>
      <c r="BH65" s="170">
        <v>1</v>
      </c>
      <c r="BI65" s="164">
        <f t="shared" si="80"/>
        <v>25</v>
      </c>
      <c r="BJ65" s="170"/>
      <c r="BK65" s="170"/>
      <c r="BL65" s="170"/>
      <c r="BM65" s="170"/>
      <c r="BN65" s="164">
        <f t="shared" si="81"/>
        <v>25</v>
      </c>
      <c r="BO65" s="170"/>
      <c r="BP65" s="170"/>
      <c r="BQ65" s="170"/>
      <c r="BR65" s="170"/>
      <c r="BS65" s="164">
        <f t="shared" si="82"/>
        <v>25</v>
      </c>
    </row>
    <row r="66" spans="1:71" s="88" customFormat="1" x14ac:dyDescent="0.3">
      <c r="A66" s="96"/>
      <c r="B66" s="130" t="s">
        <v>151</v>
      </c>
      <c r="C66" s="89">
        <v>5</v>
      </c>
      <c r="D66" s="89">
        <v>2866</v>
      </c>
      <c r="E66" s="132">
        <v>63</v>
      </c>
      <c r="F66" s="84"/>
      <c r="G66" s="85">
        <f t="shared" ref="G66:G72" si="84">$BS66/E66</f>
        <v>0.95238095238095233</v>
      </c>
      <c r="H66" s="86">
        <v>50</v>
      </c>
      <c r="I66" s="86">
        <f t="shared" si="83"/>
        <v>54</v>
      </c>
      <c r="J66" s="93">
        <v>4</v>
      </c>
      <c r="K66" s="87">
        <v>2025</v>
      </c>
      <c r="L66" s="87">
        <v>2025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>
        <v>2</v>
      </c>
      <c r="AQ66" s="87"/>
      <c r="AR66" s="87">
        <v>7</v>
      </c>
      <c r="AS66" s="87">
        <v>1</v>
      </c>
      <c r="AT66" s="84">
        <f t="shared" si="77"/>
        <v>60</v>
      </c>
      <c r="AU66" s="87"/>
      <c r="AV66" s="87"/>
      <c r="AW66" s="87"/>
      <c r="AX66" s="87"/>
      <c r="AY66" s="84">
        <f t="shared" si="78"/>
        <v>60</v>
      </c>
      <c r="AZ66" s="87"/>
      <c r="BA66" s="87"/>
      <c r="BB66" s="87"/>
      <c r="BC66" s="87"/>
      <c r="BD66" s="84">
        <f t="shared" si="79"/>
        <v>60</v>
      </c>
      <c r="BE66" s="87"/>
      <c r="BF66" s="87"/>
      <c r="BG66" s="87"/>
      <c r="BH66" s="87"/>
      <c r="BI66" s="84">
        <f t="shared" si="80"/>
        <v>60</v>
      </c>
      <c r="BJ66" s="87"/>
      <c r="BK66" s="87"/>
      <c r="BL66" s="87"/>
      <c r="BM66" s="87"/>
      <c r="BN66" s="84">
        <f t="shared" si="81"/>
        <v>60</v>
      </c>
      <c r="BO66" s="87"/>
      <c r="BP66" s="87"/>
      <c r="BQ66" s="87"/>
      <c r="BR66" s="87"/>
      <c r="BS66" s="84">
        <f t="shared" si="82"/>
        <v>60</v>
      </c>
    </row>
    <row r="67" spans="1:71" s="195" customFormat="1" x14ac:dyDescent="0.3">
      <c r="A67" s="211" t="s">
        <v>392</v>
      </c>
      <c r="B67" s="219" t="s">
        <v>176</v>
      </c>
      <c r="C67" s="209">
        <v>9</v>
      </c>
      <c r="D67" s="209">
        <v>2593</v>
      </c>
      <c r="E67" s="187">
        <v>27</v>
      </c>
      <c r="F67" s="187"/>
      <c r="G67" s="214">
        <f t="shared" si="84"/>
        <v>0.59259259259259256</v>
      </c>
      <c r="H67" s="194">
        <v>16</v>
      </c>
      <c r="I67" s="194">
        <f t="shared" si="83"/>
        <v>16</v>
      </c>
      <c r="J67" s="210"/>
      <c r="K67" s="190">
        <v>2023</v>
      </c>
      <c r="L67" s="190">
        <v>2024</v>
      </c>
      <c r="M67" s="190"/>
      <c r="N67" s="190"/>
      <c r="O67" s="190"/>
      <c r="P67" s="194">
        <f t="shared" si="85"/>
        <v>16</v>
      </c>
      <c r="Q67" s="190"/>
      <c r="R67" s="190"/>
      <c r="S67" s="190"/>
      <c r="T67" s="190"/>
      <c r="U67" s="187">
        <f t="shared" si="72"/>
        <v>16</v>
      </c>
      <c r="V67" s="190"/>
      <c r="W67" s="190"/>
      <c r="X67" s="190"/>
      <c r="Y67" s="190"/>
      <c r="Z67" s="187">
        <f t="shared" si="73"/>
        <v>16</v>
      </c>
      <c r="AA67" s="190"/>
      <c r="AB67" s="190"/>
      <c r="AC67" s="190"/>
      <c r="AD67" s="190"/>
      <c r="AE67" s="187">
        <f t="shared" si="74"/>
        <v>16</v>
      </c>
      <c r="AF67" s="190"/>
      <c r="AG67" s="190"/>
      <c r="AH67" s="190"/>
      <c r="AI67" s="190"/>
      <c r="AJ67" s="187">
        <f t="shared" si="75"/>
        <v>16</v>
      </c>
      <c r="AK67" s="190"/>
      <c r="AL67" s="190"/>
      <c r="AM67" s="190"/>
      <c r="AN67" s="190"/>
      <c r="AO67" s="187">
        <f t="shared" si="76"/>
        <v>16</v>
      </c>
      <c r="AP67" s="190"/>
      <c r="AQ67" s="190"/>
      <c r="AR67" s="190"/>
      <c r="AS67" s="190"/>
      <c r="AT67" s="187">
        <f t="shared" si="77"/>
        <v>16</v>
      </c>
      <c r="AU67" s="190"/>
      <c r="AV67" s="190"/>
      <c r="AW67" s="190"/>
      <c r="AX67" s="190"/>
      <c r="AY67" s="187">
        <f t="shared" si="78"/>
        <v>16</v>
      </c>
      <c r="AZ67" s="190"/>
      <c r="BA67" s="190"/>
      <c r="BB67" s="190"/>
      <c r="BC67" s="190"/>
      <c r="BD67" s="187">
        <f t="shared" si="79"/>
        <v>16</v>
      </c>
      <c r="BE67" s="190"/>
      <c r="BF67" s="190"/>
      <c r="BG67" s="190"/>
      <c r="BH67" s="190"/>
      <c r="BI67" s="187">
        <f t="shared" si="80"/>
        <v>16</v>
      </c>
      <c r="BJ67" s="190"/>
      <c r="BK67" s="190"/>
      <c r="BL67" s="190"/>
      <c r="BM67" s="190"/>
      <c r="BN67" s="187">
        <f t="shared" si="81"/>
        <v>16</v>
      </c>
      <c r="BO67" s="190"/>
      <c r="BP67" s="190"/>
      <c r="BQ67" s="190"/>
      <c r="BR67" s="190"/>
      <c r="BS67" s="187">
        <f t="shared" si="82"/>
        <v>16</v>
      </c>
    </row>
    <row r="68" spans="1:71" s="88" customFormat="1" x14ac:dyDescent="0.3">
      <c r="A68" s="96"/>
      <c r="B68" s="84" t="s">
        <v>325</v>
      </c>
      <c r="C68" s="89">
        <v>12</v>
      </c>
      <c r="D68" s="89">
        <v>3944</v>
      </c>
      <c r="E68" s="124">
        <v>45</v>
      </c>
      <c r="F68" s="84"/>
      <c r="G68" s="85">
        <f t="shared" si="84"/>
        <v>0.66666666666666663</v>
      </c>
      <c r="H68" s="86">
        <v>22</v>
      </c>
      <c r="I68" s="86">
        <f t="shared" si="83"/>
        <v>22</v>
      </c>
      <c r="J68" s="93"/>
      <c r="K68" s="87">
        <v>2025</v>
      </c>
      <c r="L68" s="87">
        <v>2025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>
        <v>4</v>
      </c>
      <c r="AI68" s="87">
        <v>4</v>
      </c>
      <c r="AJ68" s="84">
        <f t="shared" si="75"/>
        <v>30</v>
      </c>
      <c r="AK68" s="87"/>
      <c r="AL68" s="87"/>
      <c r="AM68" s="87"/>
      <c r="AN68" s="87"/>
      <c r="AO68" s="84">
        <f t="shared" si="76"/>
        <v>30</v>
      </c>
      <c r="AP68" s="87"/>
      <c r="AQ68" s="87"/>
      <c r="AR68" s="87"/>
      <c r="AS68" s="87"/>
      <c r="AT68" s="84">
        <f t="shared" si="77"/>
        <v>30</v>
      </c>
      <c r="AU68" s="87"/>
      <c r="AV68" s="87"/>
      <c r="AW68" s="87"/>
      <c r="AX68" s="87"/>
      <c r="AY68" s="84">
        <f t="shared" si="78"/>
        <v>30</v>
      </c>
      <c r="AZ68" s="87"/>
      <c r="BA68" s="87"/>
      <c r="BB68" s="87"/>
      <c r="BC68" s="87"/>
      <c r="BD68" s="84">
        <f t="shared" si="79"/>
        <v>30</v>
      </c>
      <c r="BE68" s="87"/>
      <c r="BF68" s="87"/>
      <c r="BG68" s="87"/>
      <c r="BH68" s="87"/>
      <c r="BI68" s="84">
        <f t="shared" si="80"/>
        <v>30</v>
      </c>
      <c r="BJ68" s="87"/>
      <c r="BK68" s="87"/>
      <c r="BL68" s="87"/>
      <c r="BM68" s="87"/>
      <c r="BN68" s="84">
        <f t="shared" si="81"/>
        <v>30</v>
      </c>
      <c r="BO68" s="87"/>
      <c r="BP68" s="87"/>
      <c r="BQ68" s="87"/>
      <c r="BR68" s="87"/>
      <c r="BS68" s="84">
        <f t="shared" si="82"/>
        <v>30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24">
        <v>16</v>
      </c>
      <c r="F69" s="84"/>
      <c r="G69" s="85">
        <f t="shared" si="84"/>
        <v>0.9375</v>
      </c>
      <c r="H69" s="86">
        <v>11</v>
      </c>
      <c r="I69" s="86">
        <f t="shared" si="83"/>
        <v>12</v>
      </c>
      <c r="J69" s="93">
        <v>1</v>
      </c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>
        <v>1</v>
      </c>
      <c r="AB69" s="87"/>
      <c r="AC69" s="87"/>
      <c r="AD69" s="87"/>
      <c r="AE69" s="84">
        <f t="shared" si="74"/>
        <v>12</v>
      </c>
      <c r="AF69" s="87"/>
      <c r="AG69" s="87"/>
      <c r="AH69" s="87"/>
      <c r="AI69" s="87"/>
      <c r="AJ69" s="84">
        <f t="shared" si="75"/>
        <v>12</v>
      </c>
      <c r="AK69" s="87"/>
      <c r="AL69" s="87"/>
      <c r="AM69" s="87"/>
      <c r="AN69" s="87"/>
      <c r="AO69" s="84">
        <f t="shared" si="76"/>
        <v>12</v>
      </c>
      <c r="AP69" s="87"/>
      <c r="AQ69" s="87"/>
      <c r="AR69" s="87"/>
      <c r="AS69" s="87"/>
      <c r="AT69" s="84">
        <f t="shared" si="77"/>
        <v>12</v>
      </c>
      <c r="AU69" s="87"/>
      <c r="AV69" s="87"/>
      <c r="AW69" s="87"/>
      <c r="AX69" s="87"/>
      <c r="AY69" s="84">
        <f t="shared" si="78"/>
        <v>12</v>
      </c>
      <c r="AZ69" s="87"/>
      <c r="BA69" s="87"/>
      <c r="BB69" s="87"/>
      <c r="BC69" s="87"/>
      <c r="BD69" s="84">
        <f t="shared" si="79"/>
        <v>12</v>
      </c>
      <c r="BE69" s="87"/>
      <c r="BF69" s="87"/>
      <c r="BG69" s="87"/>
      <c r="BH69" s="87"/>
      <c r="BI69" s="84">
        <f t="shared" si="80"/>
        <v>12</v>
      </c>
      <c r="BJ69" s="87"/>
      <c r="BK69" s="87"/>
      <c r="BL69" s="87">
        <v>3</v>
      </c>
      <c r="BM69" s="87"/>
      <c r="BN69" s="84">
        <f t="shared" si="81"/>
        <v>15</v>
      </c>
      <c r="BO69" s="87"/>
      <c r="BP69" s="87"/>
      <c r="BQ69" s="87"/>
      <c r="BR69" s="87"/>
      <c r="BS69" s="84">
        <f>SUM(BN69:BR69)</f>
        <v>15</v>
      </c>
    </row>
    <row r="70" spans="1:71" s="171" customFormat="1" x14ac:dyDescent="0.3">
      <c r="A70" s="172"/>
      <c r="B70" s="164" t="s">
        <v>299</v>
      </c>
      <c r="C70" s="165">
        <v>15</v>
      </c>
      <c r="D70" s="165">
        <v>3174</v>
      </c>
      <c r="E70" s="177">
        <v>28</v>
      </c>
      <c r="F70" s="164"/>
      <c r="G70" s="166">
        <f t="shared" si="84"/>
        <v>1.1428571428571428</v>
      </c>
      <c r="H70" s="167">
        <v>12</v>
      </c>
      <c r="I70" s="167">
        <f t="shared" si="83"/>
        <v>14</v>
      </c>
      <c r="J70" s="169">
        <v>2</v>
      </c>
      <c r="K70" s="170">
        <v>2025</v>
      </c>
      <c r="L70" s="170">
        <v>2025</v>
      </c>
      <c r="M70" s="170">
        <v>2</v>
      </c>
      <c r="N70" s="170"/>
      <c r="O70" s="170"/>
      <c r="P70" s="167">
        <f t="shared" si="85"/>
        <v>14</v>
      </c>
      <c r="Q70" s="170"/>
      <c r="R70" s="170"/>
      <c r="S70" s="170"/>
      <c r="T70" s="170"/>
      <c r="U70" s="164">
        <f t="shared" si="72"/>
        <v>14</v>
      </c>
      <c r="V70" s="170"/>
      <c r="W70" s="170">
        <v>1</v>
      </c>
      <c r="X70" s="170"/>
      <c r="Y70" s="170"/>
      <c r="Z70" s="164">
        <f t="shared" si="73"/>
        <v>15</v>
      </c>
      <c r="AA70" s="170"/>
      <c r="AB70" s="170">
        <v>1</v>
      </c>
      <c r="AC70" s="170">
        <v>10</v>
      </c>
      <c r="AD70" s="170"/>
      <c r="AE70" s="164">
        <f t="shared" si="74"/>
        <v>26</v>
      </c>
      <c r="AF70" s="170"/>
      <c r="AG70" s="170"/>
      <c r="AH70" s="170"/>
      <c r="AI70" s="170"/>
      <c r="AJ70" s="164">
        <f t="shared" si="75"/>
        <v>26</v>
      </c>
      <c r="AK70" s="170"/>
      <c r="AL70" s="170">
        <v>2</v>
      </c>
      <c r="AM70" s="170"/>
      <c r="AN70" s="170"/>
      <c r="AO70" s="164">
        <f t="shared" si="76"/>
        <v>28</v>
      </c>
      <c r="AP70" s="170"/>
      <c r="AQ70" s="170">
        <v>1</v>
      </c>
      <c r="AR70" s="170"/>
      <c r="AS70" s="170"/>
      <c r="AT70" s="164">
        <f t="shared" si="77"/>
        <v>29</v>
      </c>
      <c r="AU70" s="170"/>
      <c r="AV70" s="170">
        <v>2</v>
      </c>
      <c r="AW70" s="170"/>
      <c r="AX70" s="170"/>
      <c r="AY70" s="164">
        <f t="shared" si="78"/>
        <v>31</v>
      </c>
      <c r="AZ70" s="170"/>
      <c r="BA70" s="170"/>
      <c r="BB70" s="170"/>
      <c r="BC70" s="170"/>
      <c r="BD70" s="164">
        <f t="shared" si="79"/>
        <v>31</v>
      </c>
      <c r="BE70" s="170"/>
      <c r="BF70" s="170"/>
      <c r="BG70" s="170">
        <v>1</v>
      </c>
      <c r="BH70" s="170"/>
      <c r="BI70" s="164">
        <f t="shared" si="80"/>
        <v>32</v>
      </c>
      <c r="BJ70" s="170"/>
      <c r="BK70" s="170"/>
      <c r="BL70" s="170"/>
      <c r="BM70" s="170"/>
      <c r="BN70" s="164">
        <f t="shared" si="81"/>
        <v>32</v>
      </c>
      <c r="BO70" s="170"/>
      <c r="BP70" s="170"/>
      <c r="BQ70" s="170"/>
      <c r="BR70" s="170"/>
      <c r="BS70" s="164">
        <f t="shared" si="82"/>
        <v>32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24">
        <v>21</v>
      </c>
      <c r="F71" s="84"/>
      <c r="G71" s="85">
        <f t="shared" si="84"/>
        <v>0.8571428571428571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>
        <v>1</v>
      </c>
      <c r="BC71" s="87">
        <v>4</v>
      </c>
      <c r="BD71" s="84">
        <f t="shared" si="79"/>
        <v>18</v>
      </c>
      <c r="BE71" s="87"/>
      <c r="BF71" s="87"/>
      <c r="BG71" s="87"/>
      <c r="BH71" s="87"/>
      <c r="BI71" s="84">
        <f t="shared" si="80"/>
        <v>18</v>
      </c>
      <c r="BJ71" s="87"/>
      <c r="BK71" s="87"/>
      <c r="BL71" s="87"/>
      <c r="BM71" s="87"/>
      <c r="BN71" s="84">
        <f t="shared" si="81"/>
        <v>18</v>
      </c>
      <c r="BO71" s="87"/>
      <c r="BP71" s="87"/>
      <c r="BQ71" s="87"/>
      <c r="BR71" s="87"/>
      <c r="BS71" s="84">
        <f t="shared" si="82"/>
        <v>18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24">
        <v>35</v>
      </c>
      <c r="F72" s="84"/>
      <c r="G72" s="85">
        <f t="shared" si="84"/>
        <v>0.8571428571428571</v>
      </c>
      <c r="H72" s="86">
        <v>15</v>
      </c>
      <c r="I72" s="86">
        <f t="shared" si="83"/>
        <v>17</v>
      </c>
      <c r="J72" s="93">
        <v>2</v>
      </c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>
        <v>1</v>
      </c>
      <c r="AH72" s="87"/>
      <c r="AI72" s="87"/>
      <c r="AJ72" s="84">
        <f t="shared" si="75"/>
        <v>22</v>
      </c>
      <c r="AK72" s="87"/>
      <c r="AL72" s="87"/>
      <c r="AM72" s="87"/>
      <c r="AN72" s="87"/>
      <c r="AO72" s="84">
        <f t="shared" si="76"/>
        <v>22</v>
      </c>
      <c r="AP72" s="87">
        <v>2</v>
      </c>
      <c r="AQ72" s="87"/>
      <c r="AR72" s="87"/>
      <c r="AS72" s="87"/>
      <c r="AT72" s="84">
        <f t="shared" si="77"/>
        <v>24</v>
      </c>
      <c r="AU72" s="87"/>
      <c r="AV72" s="87"/>
      <c r="AW72" s="87"/>
      <c r="AX72" s="87"/>
      <c r="AY72" s="84">
        <f t="shared" si="78"/>
        <v>24</v>
      </c>
      <c r="AZ72" s="87"/>
      <c r="BA72" s="87"/>
      <c r="BB72" s="87">
        <v>6</v>
      </c>
      <c r="BC72" s="87"/>
      <c r="BD72" s="84">
        <f t="shared" si="79"/>
        <v>30</v>
      </c>
      <c r="BE72" s="87"/>
      <c r="BF72" s="87"/>
      <c r="BG72" s="87"/>
      <c r="BH72" s="87"/>
      <c r="BI72" s="84">
        <f t="shared" si="80"/>
        <v>30</v>
      </c>
      <c r="BJ72" s="87"/>
      <c r="BK72" s="87"/>
      <c r="BL72" s="87"/>
      <c r="BM72" s="87"/>
      <c r="BN72" s="84">
        <f t="shared" si="81"/>
        <v>30</v>
      </c>
      <c r="BO72" s="87"/>
      <c r="BP72" s="87"/>
      <c r="BQ72" s="87"/>
      <c r="BR72" s="87"/>
      <c r="BS72" s="84">
        <f t="shared" si="82"/>
        <v>30</v>
      </c>
    </row>
    <row r="73" spans="1:71" s="88" customFormat="1" x14ac:dyDescent="0.3">
      <c r="A73" s="84"/>
      <c r="B73" s="121"/>
      <c r="C73" s="121"/>
      <c r="D73" s="121"/>
      <c r="E73" s="121"/>
      <c r="F73" s="121"/>
      <c r="G73" s="121"/>
      <c r="H73" s="92"/>
      <c r="I73" s="92"/>
      <c r="J73" s="92"/>
      <c r="K73" s="121"/>
      <c r="L73" s="121"/>
      <c r="M73" s="121">
        <f>SUM(M64:M72)</f>
        <v>10</v>
      </c>
      <c r="N73" s="121">
        <f>SUM(N64:N72)</f>
        <v>0</v>
      </c>
      <c r="O73" s="121">
        <f>SUM(O64:O72)</f>
        <v>0</v>
      </c>
      <c r="P73" s="92">
        <f t="shared" ref="P73:AU73" si="86">SUM(P63:P72)</f>
        <v>171</v>
      </c>
      <c r="Q73" s="121">
        <f t="shared" si="86"/>
        <v>0</v>
      </c>
      <c r="R73" s="121">
        <f t="shared" si="86"/>
        <v>0</v>
      </c>
      <c r="S73" s="121">
        <f t="shared" si="86"/>
        <v>0</v>
      </c>
      <c r="T73" s="121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2</v>
      </c>
      <c r="AB73" s="84">
        <f t="shared" si="86"/>
        <v>2</v>
      </c>
      <c r="AC73" s="84">
        <f t="shared" si="86"/>
        <v>17</v>
      </c>
      <c r="AD73" s="84">
        <f t="shared" si="86"/>
        <v>0</v>
      </c>
      <c r="AE73" s="84">
        <f t="shared" si="86"/>
        <v>193</v>
      </c>
      <c r="AF73" s="84">
        <f t="shared" si="86"/>
        <v>0</v>
      </c>
      <c r="AG73" s="84">
        <f t="shared" si="86"/>
        <v>1</v>
      </c>
      <c r="AH73" s="84">
        <f t="shared" si="86"/>
        <v>4</v>
      </c>
      <c r="AI73" s="84">
        <f t="shared" si="86"/>
        <v>4</v>
      </c>
      <c r="AJ73" s="84">
        <f t="shared" si="86"/>
        <v>202</v>
      </c>
      <c r="AK73" s="84">
        <f t="shared" si="86"/>
        <v>1</v>
      </c>
      <c r="AL73" s="84">
        <f t="shared" si="86"/>
        <v>5</v>
      </c>
      <c r="AM73" s="84">
        <f t="shared" si="86"/>
        <v>2</v>
      </c>
      <c r="AN73" s="84">
        <f t="shared" si="86"/>
        <v>0</v>
      </c>
      <c r="AO73" s="84">
        <f t="shared" si="86"/>
        <v>210</v>
      </c>
      <c r="AP73" s="84">
        <f t="shared" si="86"/>
        <v>4</v>
      </c>
      <c r="AQ73" s="84">
        <f t="shared" si="86"/>
        <v>2</v>
      </c>
      <c r="AR73" s="84">
        <f t="shared" si="86"/>
        <v>17</v>
      </c>
      <c r="AS73" s="84">
        <f t="shared" si="86"/>
        <v>1</v>
      </c>
      <c r="AT73" s="84">
        <f t="shared" si="86"/>
        <v>234</v>
      </c>
      <c r="AU73" s="84">
        <f t="shared" si="86"/>
        <v>0</v>
      </c>
      <c r="AV73" s="84">
        <f t="shared" ref="AV73:BS73" si="87">SUM(AV63:AV72)</f>
        <v>2</v>
      </c>
      <c r="AW73" s="84">
        <f t="shared" si="87"/>
        <v>1</v>
      </c>
      <c r="AX73" s="84">
        <f t="shared" si="87"/>
        <v>0</v>
      </c>
      <c r="AY73" s="84">
        <f t="shared" si="87"/>
        <v>237</v>
      </c>
      <c r="AZ73" s="84">
        <f t="shared" si="87"/>
        <v>0</v>
      </c>
      <c r="BA73" s="84">
        <f t="shared" si="87"/>
        <v>0</v>
      </c>
      <c r="BB73" s="84">
        <f t="shared" si="87"/>
        <v>7</v>
      </c>
      <c r="BC73" s="84">
        <f t="shared" si="87"/>
        <v>4</v>
      </c>
      <c r="BD73" s="84">
        <f t="shared" si="87"/>
        <v>248</v>
      </c>
      <c r="BE73" s="84">
        <f t="shared" si="87"/>
        <v>0</v>
      </c>
      <c r="BF73" s="84">
        <f t="shared" si="87"/>
        <v>0</v>
      </c>
      <c r="BG73" s="84">
        <f t="shared" si="87"/>
        <v>9</v>
      </c>
      <c r="BH73" s="84">
        <f t="shared" si="87"/>
        <v>1</v>
      </c>
      <c r="BI73" s="84">
        <f t="shared" si="87"/>
        <v>258</v>
      </c>
      <c r="BJ73" s="84">
        <f t="shared" si="87"/>
        <v>0</v>
      </c>
      <c r="BK73" s="84">
        <f t="shared" si="87"/>
        <v>1</v>
      </c>
      <c r="BL73" s="84">
        <f t="shared" si="87"/>
        <v>3</v>
      </c>
      <c r="BM73" s="84">
        <f t="shared" si="87"/>
        <v>0</v>
      </c>
      <c r="BN73" s="84">
        <f t="shared" si="87"/>
        <v>262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262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0.85064935064935066</v>
      </c>
      <c r="H74" s="86">
        <f>SUM(H63:H72)</f>
        <v>161</v>
      </c>
      <c r="I74" s="86">
        <f>SUM(I63:I72)</f>
        <v>172</v>
      </c>
      <c r="J74" s="86">
        <f>SUM(J63:J72)</f>
        <v>11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13</v>
      </c>
      <c r="AC74" s="84">
        <f>X74+AC73</f>
        <v>17</v>
      </c>
      <c r="AD74" s="84">
        <f>Y74+AD73</f>
        <v>0</v>
      </c>
      <c r="AE74" s="85">
        <f>AE73/F74</f>
        <v>0.62662337662337664</v>
      </c>
      <c r="AF74" s="84"/>
      <c r="AG74" s="84">
        <f>AB74+AG73</f>
        <v>14</v>
      </c>
      <c r="AH74" s="84">
        <f>AC74+AH73</f>
        <v>21</v>
      </c>
      <c r="AI74" s="84">
        <f>AD74+AI73</f>
        <v>4</v>
      </c>
      <c r="AJ74" s="85">
        <f>AJ73/F74</f>
        <v>0.6558441558441559</v>
      </c>
      <c r="AK74" s="84"/>
      <c r="AL74" s="84">
        <f>AG74+AL73</f>
        <v>19</v>
      </c>
      <c r="AM74" s="84">
        <f>AH74+AM73</f>
        <v>23</v>
      </c>
      <c r="AN74" s="84">
        <f>AI74+AN73</f>
        <v>4</v>
      </c>
      <c r="AO74" s="85">
        <f>AO73/F74</f>
        <v>0.68181818181818177</v>
      </c>
      <c r="AP74" s="84"/>
      <c r="AQ74" s="84">
        <f>AL74+AQ73</f>
        <v>21</v>
      </c>
      <c r="AR74" s="84">
        <f>AM74+AR73</f>
        <v>40</v>
      </c>
      <c r="AS74" s="84">
        <f>AN74+AS73</f>
        <v>5</v>
      </c>
      <c r="AT74" s="85">
        <f>AT73/F74</f>
        <v>0.75974025974025972</v>
      </c>
      <c r="AU74" s="84"/>
      <c r="AV74" s="84">
        <f>AQ74+AV73</f>
        <v>23</v>
      </c>
      <c r="AW74" s="84">
        <f>AR74+AW73</f>
        <v>41</v>
      </c>
      <c r="AX74" s="84">
        <f>AS74+AX73</f>
        <v>5</v>
      </c>
      <c r="AY74" s="85">
        <f>AY73/F74</f>
        <v>0.76948051948051943</v>
      </c>
      <c r="AZ74" s="84"/>
      <c r="BA74" s="84">
        <f>AV74+BA73</f>
        <v>23</v>
      </c>
      <c r="BB74" s="84">
        <f>AW74+BB73</f>
        <v>48</v>
      </c>
      <c r="BC74" s="84">
        <f>AX74+BC73</f>
        <v>9</v>
      </c>
      <c r="BD74" s="85">
        <f>BD73/F74</f>
        <v>0.80519480519480524</v>
      </c>
      <c r="BE74" s="84"/>
      <c r="BF74" s="84">
        <f>BA74+BF73</f>
        <v>23</v>
      </c>
      <c r="BG74" s="84">
        <f>BB74+BG73</f>
        <v>57</v>
      </c>
      <c r="BH74" s="84">
        <f>BC74+BH73</f>
        <v>10</v>
      </c>
      <c r="BI74" s="85">
        <f>BI73/F74</f>
        <v>0.83766233766233766</v>
      </c>
      <c r="BJ74" s="84"/>
      <c r="BK74" s="84">
        <f>BF74+BK73</f>
        <v>24</v>
      </c>
      <c r="BL74" s="84">
        <f>BG74+BL73</f>
        <v>60</v>
      </c>
      <c r="BM74" s="84">
        <f>BH74+BM73</f>
        <v>10</v>
      </c>
      <c r="BN74" s="85">
        <f>BN73/F74</f>
        <v>0.85064935064935066</v>
      </c>
      <c r="BO74" s="84"/>
      <c r="BP74" s="84">
        <f>BK74+BP73</f>
        <v>24</v>
      </c>
      <c r="BQ74" s="84">
        <f>BL74+BQ73</f>
        <v>60</v>
      </c>
      <c r="BR74" s="84">
        <f>BM74+BR73</f>
        <v>10</v>
      </c>
      <c r="BS74" s="85">
        <f>BS73/F74</f>
        <v>0.85064935064935066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24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356</v>
      </c>
      <c r="C77" s="89">
        <v>10</v>
      </c>
      <c r="D77" s="89">
        <v>10010</v>
      </c>
      <c r="E77" s="124">
        <v>59</v>
      </c>
      <c r="F77" s="84">
        <f>IF(B77="MAL",E77,IF(E77&gt;=11,E77+variables!$B$1,11))</f>
        <v>60</v>
      </c>
      <c r="G77" s="85">
        <f>+BS77/F77</f>
        <v>0.95</v>
      </c>
      <c r="H77" s="86">
        <v>52</v>
      </c>
      <c r="I77" s="86">
        <f t="shared" ref="I77" si="88">+H77+J77</f>
        <v>56</v>
      </c>
      <c r="J77" s="93">
        <v>4</v>
      </c>
      <c r="K77" s="87" t="s">
        <v>388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0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0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0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0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0">
        <v>1</v>
      </c>
      <c r="AL77" s="87">
        <v>3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57</v>
      </c>
      <c r="AP77" s="100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57</v>
      </c>
      <c r="AU77" s="100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57</v>
      </c>
      <c r="AZ77" s="100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57</v>
      </c>
      <c r="BE77" s="100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57</v>
      </c>
      <c r="BJ77" s="87"/>
      <c r="BK77" s="87"/>
      <c r="BL77" s="87"/>
      <c r="BM77" s="87"/>
      <c r="BN77" s="84">
        <f t="shared" ref="BN77" si="100">SUM(BI77:BM77)</f>
        <v>57</v>
      </c>
      <c r="BO77" s="87"/>
      <c r="BP77" s="87"/>
      <c r="BQ77" s="87"/>
      <c r="BR77" s="87"/>
      <c r="BS77" s="84">
        <f t="shared" ref="BS77" si="101">SUM(BN77:BR77)</f>
        <v>57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19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0.95</v>
      </c>
      <c r="H79" s="86">
        <f>+H77</f>
        <v>52</v>
      </c>
      <c r="I79" s="93">
        <f>SUM(I77:I77)</f>
        <v>56</v>
      </c>
      <c r="J79" s="93">
        <f>SUM(J77:J77)</f>
        <v>4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3</v>
      </c>
      <c r="AM79" s="87">
        <f>+AH79+AM77</f>
        <v>0</v>
      </c>
      <c r="AN79" s="87">
        <f>+AI79+AN77</f>
        <v>0</v>
      </c>
      <c r="AO79" s="85">
        <f>+AO77/F79</f>
        <v>0.95</v>
      </c>
      <c r="AP79" s="87">
        <v>0</v>
      </c>
      <c r="AQ79" s="87">
        <f>+AL79+AQ77</f>
        <v>3</v>
      </c>
      <c r="AR79" s="87">
        <f>+AM79+AR77</f>
        <v>0</v>
      </c>
      <c r="AS79" s="87">
        <f>+AN79+AS77</f>
        <v>0</v>
      </c>
      <c r="AT79" s="85">
        <f>+AT77/F79</f>
        <v>0.95</v>
      </c>
      <c r="AU79" s="87">
        <v>0</v>
      </c>
      <c r="AV79" s="87">
        <f>+AQ79+AV77</f>
        <v>3</v>
      </c>
      <c r="AW79" s="87">
        <f>+AR79+AW77</f>
        <v>0</v>
      </c>
      <c r="AX79" s="87">
        <f>+AS79+AX77</f>
        <v>0</v>
      </c>
      <c r="AY79" s="85">
        <f>+AY77/F79</f>
        <v>0.95</v>
      </c>
      <c r="AZ79" s="87">
        <v>0</v>
      </c>
      <c r="BA79" s="87">
        <f>+AV79+BA77</f>
        <v>3</v>
      </c>
      <c r="BB79" s="87">
        <f>+AW79+BB77</f>
        <v>0</v>
      </c>
      <c r="BC79" s="87">
        <f>+AX79+BC77</f>
        <v>0</v>
      </c>
      <c r="BD79" s="85">
        <f>+BD77/F79</f>
        <v>0.95</v>
      </c>
      <c r="BE79" s="87">
        <v>0</v>
      </c>
      <c r="BF79" s="87">
        <f>+BA79+BF77</f>
        <v>3</v>
      </c>
      <c r="BG79" s="87">
        <f>+BB79+BG77</f>
        <v>0</v>
      </c>
      <c r="BH79" s="87">
        <f>+BC79+BH77</f>
        <v>0</v>
      </c>
      <c r="BI79" s="85">
        <f>+BI77/F79</f>
        <v>0.95</v>
      </c>
      <c r="BJ79" s="87">
        <v>0</v>
      </c>
      <c r="BK79" s="87">
        <f>+BF79+BK77</f>
        <v>3</v>
      </c>
      <c r="BL79" s="87">
        <f>+BG79+BL77</f>
        <v>0</v>
      </c>
      <c r="BM79" s="87">
        <f>+BH79+BM77</f>
        <v>0</v>
      </c>
      <c r="BN79" s="85">
        <f>+BN77/F79</f>
        <v>0.95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0.95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zoomScale="136" zoomScaleNormal="136" workbookViewId="0">
      <pane xSplit="12" ySplit="2" topLeftCell="AX3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50" sqref="K50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8.21875" bestFit="1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34" t="s">
        <v>278</v>
      </c>
      <c r="C4" s="135">
        <v>4</v>
      </c>
      <c r="D4" s="135" t="s">
        <v>161</v>
      </c>
      <c r="E4" s="136">
        <v>31</v>
      </c>
      <c r="F4" s="84"/>
      <c r="G4" s="91">
        <f>$BS4/E4</f>
        <v>0.77419354838709675</v>
      </c>
      <c r="H4" s="92">
        <v>15</v>
      </c>
      <c r="I4" s="92">
        <f t="shared" ref="I4:I55" si="0">+H4+J4</f>
        <v>17</v>
      </c>
      <c r="J4" s="93">
        <v>2</v>
      </c>
      <c r="K4" s="94">
        <v>2025</v>
      </c>
      <c r="L4" s="87">
        <v>2024</v>
      </c>
      <c r="M4" s="99"/>
      <c r="N4" s="99"/>
      <c r="O4" s="99"/>
      <c r="P4" s="86">
        <f>SUM(M4:O4)+H4</f>
        <v>15</v>
      </c>
      <c r="Q4" s="133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>
        <v>2</v>
      </c>
      <c r="AC4" s="87"/>
      <c r="AD4" s="87"/>
      <c r="AE4" s="84">
        <f>SUM(Z4:AD4)</f>
        <v>18</v>
      </c>
      <c r="AF4" s="87"/>
      <c r="AG4" s="87"/>
      <c r="AH4" s="87">
        <v>3</v>
      </c>
      <c r="AI4" s="87"/>
      <c r="AJ4" s="84">
        <f>SUM(AE4:AI4)</f>
        <v>21</v>
      </c>
      <c r="AK4" s="87"/>
      <c r="AL4" s="87"/>
      <c r="AM4" s="87"/>
      <c r="AN4" s="87"/>
      <c r="AO4" s="84">
        <f>SUM(AJ4:AN4)</f>
        <v>21</v>
      </c>
      <c r="AP4" s="87"/>
      <c r="AQ4" s="87"/>
      <c r="AR4" s="87"/>
      <c r="AS4" s="87"/>
      <c r="AT4" s="84">
        <f>SUM(AO4:AS4)</f>
        <v>21</v>
      </c>
      <c r="AU4" s="87"/>
      <c r="AV4" s="87"/>
      <c r="AW4" s="87">
        <v>3</v>
      </c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/>
      <c r="BR4" s="87"/>
      <c r="BS4" s="84">
        <f>SUM(BN4:BR4)</f>
        <v>24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3">
        <v>39</v>
      </c>
      <c r="F5" s="1"/>
      <c r="G5" s="5">
        <f t="shared" ref="G5:G6" si="1">$BS5/E5</f>
        <v>0.79487179487179482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>
        <v>1</v>
      </c>
      <c r="AX5" s="9">
        <v>1</v>
      </c>
      <c r="AY5" s="1">
        <f>SUM(AT5:AX5)</f>
        <v>31</v>
      </c>
      <c r="AZ5" s="9"/>
      <c r="BA5" s="9"/>
      <c r="BB5" s="9"/>
      <c r="BC5" s="9"/>
      <c r="BD5" s="1">
        <f>SUM(AY5:BC5)</f>
        <v>31</v>
      </c>
      <c r="BE5" s="9"/>
      <c r="BF5" s="9"/>
      <c r="BG5" s="9"/>
      <c r="BH5" s="9"/>
      <c r="BI5" s="1">
        <f>SUM(BD5:BH5)</f>
        <v>31</v>
      </c>
      <c r="BJ5" s="9"/>
      <c r="BK5" s="9"/>
      <c r="BL5" s="9"/>
      <c r="BM5" s="9"/>
      <c r="BN5" s="1">
        <f>SUM(BI5:BM5)</f>
        <v>31</v>
      </c>
      <c r="BO5" s="9"/>
      <c r="BP5" s="9"/>
      <c r="BQ5" s="9"/>
      <c r="BR5" s="9"/>
      <c r="BS5" s="1">
        <f>SUM(BN5:BR5)</f>
        <v>31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3">
        <v>35</v>
      </c>
      <c r="F6" s="1"/>
      <c r="G6" s="5">
        <f t="shared" si="1"/>
        <v>0.74285714285714288</v>
      </c>
      <c r="H6" s="73">
        <v>25</v>
      </c>
      <c r="I6" s="73">
        <f t="shared" si="0"/>
        <v>25</v>
      </c>
      <c r="J6" s="78"/>
      <c r="K6" s="8">
        <v>2025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>
        <v>1</v>
      </c>
      <c r="AX6" s="9"/>
      <c r="AY6" s="1">
        <f>SUM(AT6:AX6)</f>
        <v>26</v>
      </c>
      <c r="AZ6" s="9"/>
      <c r="BA6" s="9"/>
      <c r="BB6" s="9"/>
      <c r="BC6" s="9"/>
      <c r="BD6" s="1">
        <f>SUM(AY6:BC6)</f>
        <v>26</v>
      </c>
      <c r="BE6" s="9"/>
      <c r="BF6" s="9"/>
      <c r="BG6" s="9"/>
      <c r="BH6" s="9"/>
      <c r="BI6" s="1">
        <f>SUM(BD6:BH6)</f>
        <v>26</v>
      </c>
      <c r="BJ6" s="9"/>
      <c r="BK6" s="9"/>
      <c r="BL6" s="9"/>
      <c r="BM6" s="9"/>
      <c r="BN6" s="1">
        <f>SUM(BI6:BM6)</f>
        <v>26</v>
      </c>
      <c r="BO6" s="9"/>
      <c r="BP6" s="9"/>
      <c r="BQ6" s="9"/>
      <c r="BR6" s="9"/>
      <c r="BS6" s="1">
        <f>SUM(BN6:BR6)</f>
        <v>26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2</v>
      </c>
      <c r="AC7" s="68">
        <f t="shared" si="2"/>
        <v>0</v>
      </c>
      <c r="AD7" s="68">
        <f t="shared" si="2"/>
        <v>0</v>
      </c>
      <c r="AE7" s="68">
        <f t="shared" si="2"/>
        <v>72</v>
      </c>
      <c r="AF7" s="68">
        <f t="shared" si="2"/>
        <v>0</v>
      </c>
      <c r="AG7" s="68">
        <f t="shared" si="2"/>
        <v>0</v>
      </c>
      <c r="AH7" s="68">
        <f t="shared" si="2"/>
        <v>3</v>
      </c>
      <c r="AI7" s="68">
        <f t="shared" si="2"/>
        <v>0</v>
      </c>
      <c r="AJ7" s="68">
        <f t="shared" si="2"/>
        <v>75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75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75</v>
      </c>
      <c r="AU7" s="68">
        <f t="shared" si="2"/>
        <v>0</v>
      </c>
      <c r="AV7" s="68">
        <f t="shared" si="2"/>
        <v>0</v>
      </c>
      <c r="AW7" s="68">
        <f t="shared" si="2"/>
        <v>5</v>
      </c>
      <c r="AX7" s="68">
        <f t="shared" si="2"/>
        <v>1</v>
      </c>
      <c r="AY7" s="68">
        <f t="shared" si="2"/>
        <v>81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81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81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81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81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0.76415094339622647</v>
      </c>
      <c r="H8" s="68">
        <f>SUM(H3:H6)</f>
        <v>69</v>
      </c>
      <c r="I8" s="68">
        <f>SUM(I3:I6)</f>
        <v>71</v>
      </c>
      <c r="J8" s="68">
        <f>SUM(J3:J6)</f>
        <v>2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2</v>
      </c>
      <c r="AC8" s="1">
        <f>X8+AC7</f>
        <v>0</v>
      </c>
      <c r="AD8" s="1">
        <f>Y8+AD7</f>
        <v>0</v>
      </c>
      <c r="AE8" s="2">
        <f>AE7/F8</f>
        <v>0.67924528301886788</v>
      </c>
      <c r="AF8" s="1"/>
      <c r="AG8" s="1">
        <f>AB8+AG7</f>
        <v>2</v>
      </c>
      <c r="AH8" s="1">
        <f>AC8+AH7</f>
        <v>3</v>
      </c>
      <c r="AI8" s="1">
        <f>AD8+AI7</f>
        <v>0</v>
      </c>
      <c r="AJ8" s="2">
        <f>AJ7/F8</f>
        <v>0.70754716981132071</v>
      </c>
      <c r="AK8" s="1"/>
      <c r="AL8" s="1">
        <f>AG8+AL7</f>
        <v>2</v>
      </c>
      <c r="AM8" s="1">
        <f>AH8+AM7</f>
        <v>3</v>
      </c>
      <c r="AN8" s="1">
        <f>AI8+AN7</f>
        <v>0</v>
      </c>
      <c r="AO8" s="2">
        <f>AO7/F8</f>
        <v>0.70754716981132071</v>
      </c>
      <c r="AP8" s="1"/>
      <c r="AQ8" s="1">
        <f>AL8+AQ7</f>
        <v>2</v>
      </c>
      <c r="AR8" s="1">
        <f>AM8+AR7</f>
        <v>3</v>
      </c>
      <c r="AS8" s="1">
        <f>AN8+AS7</f>
        <v>0</v>
      </c>
      <c r="AT8" s="2">
        <f>AT7/F8</f>
        <v>0.70754716981132071</v>
      </c>
      <c r="AU8" s="1"/>
      <c r="AV8" s="1">
        <f>AQ8+AV7</f>
        <v>2</v>
      </c>
      <c r="AW8" s="1">
        <f>AR8+AW7</f>
        <v>8</v>
      </c>
      <c r="AX8" s="1">
        <f>AS8+AX7</f>
        <v>1</v>
      </c>
      <c r="AY8" s="2">
        <f>AY7/F8</f>
        <v>0.76415094339622647</v>
      </c>
      <c r="AZ8" s="1"/>
      <c r="BA8" s="1">
        <f>AV8+BA7</f>
        <v>2</v>
      </c>
      <c r="BB8" s="1">
        <f>AW8+BB7</f>
        <v>8</v>
      </c>
      <c r="BC8" s="1">
        <f>AX8+BC7</f>
        <v>1</v>
      </c>
      <c r="BD8" s="2">
        <f>BD7/F8</f>
        <v>0.76415094339622647</v>
      </c>
      <c r="BE8" s="1"/>
      <c r="BF8" s="1">
        <f>BA8+BF7</f>
        <v>2</v>
      </c>
      <c r="BG8" s="1">
        <f>BB8+BG7</f>
        <v>8</v>
      </c>
      <c r="BH8" s="1">
        <f>BC8+BH7</f>
        <v>1</v>
      </c>
      <c r="BI8" s="2">
        <f>BI7/F8</f>
        <v>0.76415094339622647</v>
      </c>
      <c r="BJ8" s="1"/>
      <c r="BK8" s="1">
        <f>BF8+BK7</f>
        <v>2</v>
      </c>
      <c r="BL8" s="1">
        <f>BG8+BL7</f>
        <v>8</v>
      </c>
      <c r="BM8" s="1">
        <f>BH8+BM7</f>
        <v>1</v>
      </c>
      <c r="BN8" s="2">
        <f>BN7/F8</f>
        <v>0.76415094339622647</v>
      </c>
      <c r="BO8" s="1"/>
      <c r="BP8" s="1">
        <f>BK8+BP7</f>
        <v>2</v>
      </c>
      <c r="BQ8" s="1">
        <f>BL8+BQ7</f>
        <v>8</v>
      </c>
      <c r="BR8" s="1">
        <f>BM8+BR7</f>
        <v>1</v>
      </c>
      <c r="BS8" s="2">
        <f>BS7/F8</f>
        <v>0.76415094339622647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71" customFormat="1" x14ac:dyDescent="0.3">
      <c r="A11" s="163"/>
      <c r="B11" s="180" t="s">
        <v>38</v>
      </c>
      <c r="C11" s="165">
        <v>2</v>
      </c>
      <c r="D11" s="185">
        <v>10047</v>
      </c>
      <c r="E11" s="164">
        <v>45</v>
      </c>
      <c r="F11" s="164">
        <f>IF(B11="MAL",E11,IF(E11&gt;=11,E11+variables!$B$1,11))</f>
        <v>46</v>
      </c>
      <c r="G11" s="166">
        <f>$BS11/F11</f>
        <v>1</v>
      </c>
      <c r="H11" s="167">
        <v>42</v>
      </c>
      <c r="I11" s="168">
        <f t="shared" si="0"/>
        <v>42</v>
      </c>
      <c r="J11" s="169"/>
      <c r="K11" s="170">
        <v>2025</v>
      </c>
      <c r="L11" s="170">
        <v>2024</v>
      </c>
      <c r="M11" s="175"/>
      <c r="N11" s="175"/>
      <c r="O11" s="175"/>
      <c r="P11" s="167">
        <f>SUM(M11:O11)+H11</f>
        <v>42</v>
      </c>
      <c r="Q11" s="170"/>
      <c r="R11" s="170"/>
      <c r="S11" s="170"/>
      <c r="T11" s="170"/>
      <c r="U11" s="164">
        <f>SUM(P11:T11)</f>
        <v>42</v>
      </c>
      <c r="V11" s="170"/>
      <c r="W11" s="170"/>
      <c r="X11" s="170"/>
      <c r="Y11" s="170"/>
      <c r="Z11" s="164">
        <f>SUM(U11:Y11)</f>
        <v>42</v>
      </c>
      <c r="AA11" s="170"/>
      <c r="AB11" s="170"/>
      <c r="AC11" s="170"/>
      <c r="AD11" s="170"/>
      <c r="AE11" s="164">
        <f>SUM(Z11:AD11)</f>
        <v>42</v>
      </c>
      <c r="AF11" s="170"/>
      <c r="AG11" s="170">
        <v>1</v>
      </c>
      <c r="AH11" s="170">
        <v>3</v>
      </c>
      <c r="AI11" s="170"/>
      <c r="AJ11" s="164">
        <f>SUM(AE11:AI11)</f>
        <v>46</v>
      </c>
      <c r="AK11" s="170"/>
      <c r="AL11" s="170"/>
      <c r="AM11" s="170"/>
      <c r="AN11" s="170"/>
      <c r="AO11" s="164">
        <f>SUM(AJ11:AN11)</f>
        <v>46</v>
      </c>
      <c r="AP11" s="170"/>
      <c r="AQ11" s="170"/>
      <c r="AR11" s="170"/>
      <c r="AS11" s="170"/>
      <c r="AT11" s="164">
        <f>SUM(AO11:AS11)</f>
        <v>46</v>
      </c>
      <c r="AU11" s="170"/>
      <c r="AV11" s="170"/>
      <c r="AW11" s="170"/>
      <c r="AX11" s="170"/>
      <c r="AY11" s="164">
        <f>SUM(AT11:AX11)</f>
        <v>46</v>
      </c>
      <c r="AZ11" s="170"/>
      <c r="BA11" s="170"/>
      <c r="BB11" s="170"/>
      <c r="BC11" s="170"/>
      <c r="BD11" s="164">
        <f>SUM(AY11:BC11)</f>
        <v>46</v>
      </c>
      <c r="BE11" s="170"/>
      <c r="BF11" s="170"/>
      <c r="BG11" s="170"/>
      <c r="BH11" s="170"/>
      <c r="BI11" s="164">
        <f>SUM(BD11:BH11)</f>
        <v>46</v>
      </c>
      <c r="BJ11" s="170"/>
      <c r="BK11" s="170"/>
      <c r="BL11" s="170"/>
      <c r="BM11" s="170"/>
      <c r="BN11" s="164">
        <f>SUM(BI11:BM11)</f>
        <v>46</v>
      </c>
      <c r="BO11" s="170"/>
      <c r="BP11" s="170"/>
      <c r="BQ11" s="170"/>
      <c r="BR11" s="170"/>
      <c r="BS11" s="164">
        <f>SUM(BN11:BR11)</f>
        <v>46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1</v>
      </c>
      <c r="AH13" s="9">
        <f>AC13+AH11</f>
        <v>3</v>
      </c>
      <c r="AI13" s="9">
        <f>AD13+AI11</f>
        <v>0</v>
      </c>
      <c r="AJ13" s="2">
        <f>AJ11/F13</f>
        <v>1</v>
      </c>
      <c r="AK13" s="9">
        <f>AF13+AK11</f>
        <v>0</v>
      </c>
      <c r="AL13" s="9">
        <f>AG13+AL11</f>
        <v>1</v>
      </c>
      <c r="AM13" s="9">
        <f>AH13+AM11</f>
        <v>3</v>
      </c>
      <c r="AN13" s="9">
        <f>AI13+AN11</f>
        <v>0</v>
      </c>
      <c r="AO13" s="2">
        <f>AO11/F13</f>
        <v>1</v>
      </c>
      <c r="AP13" s="9">
        <f>AK13+AP11</f>
        <v>0</v>
      </c>
      <c r="AQ13" s="9">
        <f>AL13+AQ11</f>
        <v>1</v>
      </c>
      <c r="AR13" s="9">
        <f>AM13+AR11</f>
        <v>3</v>
      </c>
      <c r="AS13" s="9">
        <f>AN13+AS11</f>
        <v>0</v>
      </c>
      <c r="AT13" s="2">
        <f>AT11/F13</f>
        <v>1</v>
      </c>
      <c r="AU13" s="9">
        <f>AP13+AU11</f>
        <v>0</v>
      </c>
      <c r="AV13" s="9">
        <f>AQ13+AV11</f>
        <v>1</v>
      </c>
      <c r="AW13" s="9">
        <f>AR13+AW11</f>
        <v>3</v>
      </c>
      <c r="AX13" s="9">
        <f>AS13+AX11</f>
        <v>0</v>
      </c>
      <c r="AY13" s="2">
        <f>AY11/F13</f>
        <v>1</v>
      </c>
      <c r="AZ13" s="9">
        <f>AU13+AZ11</f>
        <v>0</v>
      </c>
      <c r="BA13" s="9">
        <f>AV13+BA11</f>
        <v>1</v>
      </c>
      <c r="BB13" s="9">
        <f>AW13+BB11</f>
        <v>3</v>
      </c>
      <c r="BC13" s="9">
        <f>AX13+BC11</f>
        <v>0</v>
      </c>
      <c r="BD13" s="2">
        <f>BD11/F13</f>
        <v>1</v>
      </c>
      <c r="BE13" s="9">
        <f>AZ13+BE11</f>
        <v>0</v>
      </c>
      <c r="BF13" s="9">
        <f>BA13+BF11</f>
        <v>1</v>
      </c>
      <c r="BG13" s="9">
        <f>BB13+BG11</f>
        <v>3</v>
      </c>
      <c r="BH13" s="9">
        <f>BC13+BH11</f>
        <v>0</v>
      </c>
      <c r="BI13" s="2">
        <f>BI11/F13</f>
        <v>1</v>
      </c>
      <c r="BJ13" s="9">
        <f>BE13+BJ11</f>
        <v>0</v>
      </c>
      <c r="BK13" s="9">
        <f>BF13+BK11</f>
        <v>1</v>
      </c>
      <c r="BL13" s="9">
        <f>BG13+BL11</f>
        <v>3</v>
      </c>
      <c r="BM13" s="9">
        <f>BH13+BM11</f>
        <v>0</v>
      </c>
      <c r="BN13" s="2">
        <f>BN11/F13</f>
        <v>1</v>
      </c>
      <c r="BO13" s="9">
        <f>BJ13+BO11</f>
        <v>0</v>
      </c>
      <c r="BP13" s="9">
        <f>BK13+BP11</f>
        <v>1</v>
      </c>
      <c r="BQ13" s="9">
        <f>BL13+BQ11</f>
        <v>3</v>
      </c>
      <c r="BR13" s="9">
        <f>BM13+BR11</f>
        <v>0</v>
      </c>
      <c r="BS13" s="2">
        <f>BS11/F13</f>
        <v>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0.75510204081632648</v>
      </c>
      <c r="H16" s="68">
        <v>16</v>
      </c>
      <c r="I16" s="73">
        <f t="shared" si="0"/>
        <v>18</v>
      </c>
      <c r="J16" s="78">
        <v>2</v>
      </c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>
        <v>1</v>
      </c>
      <c r="AG16" s="9"/>
      <c r="AH16" s="9"/>
      <c r="AI16" s="9"/>
      <c r="AJ16" s="1">
        <f>SUM(AE16:AI16)</f>
        <v>24</v>
      </c>
      <c r="AK16" s="9">
        <v>1</v>
      </c>
      <c r="AL16" s="9"/>
      <c r="AM16" s="9">
        <v>6</v>
      </c>
      <c r="AN16" s="9"/>
      <c r="AO16" s="1">
        <f>SUM(AJ16:AN16)</f>
        <v>31</v>
      </c>
      <c r="AP16" s="9"/>
      <c r="AQ16" s="9"/>
      <c r="AR16" s="9"/>
      <c r="AS16" s="9"/>
      <c r="AT16" s="1">
        <f>SUM(AO16:AS16)</f>
        <v>31</v>
      </c>
      <c r="AU16" s="9"/>
      <c r="AV16" s="9"/>
      <c r="AW16" s="9"/>
      <c r="AX16" s="9"/>
      <c r="AY16" s="1">
        <f>SUM(AT16:AX16)</f>
        <v>31</v>
      </c>
      <c r="AZ16" s="9"/>
      <c r="BA16" s="9">
        <v>1</v>
      </c>
      <c r="BB16" s="9">
        <v>4</v>
      </c>
      <c r="BC16" s="9">
        <v>1</v>
      </c>
      <c r="BD16" s="1">
        <f>SUM(AY16:BC16)</f>
        <v>37</v>
      </c>
      <c r="BE16" s="9"/>
      <c r="BF16" s="9"/>
      <c r="BG16" s="9"/>
      <c r="BH16" s="9"/>
      <c r="BI16" s="1">
        <f>SUM(BD16:BH16)</f>
        <v>37</v>
      </c>
      <c r="BJ16" s="9"/>
      <c r="BK16" s="9"/>
      <c r="BL16" s="9"/>
      <c r="BM16" s="9"/>
      <c r="BN16" s="1">
        <f>SUM(BI16:BM16)</f>
        <v>37</v>
      </c>
      <c r="BO16" s="9"/>
      <c r="BP16" s="9"/>
      <c r="BQ16" s="9"/>
      <c r="BR16" s="9"/>
      <c r="BS16" s="1">
        <f>SUM(BN16:BR16)</f>
        <v>37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351</v>
      </c>
      <c r="C18" s="12"/>
      <c r="D18" s="12"/>
      <c r="E18" s="16">
        <f>+E16</f>
        <v>48</v>
      </c>
      <c r="F18" s="1">
        <f>F16</f>
        <v>49</v>
      </c>
      <c r="G18" s="2">
        <f>$BS16/F16</f>
        <v>0.75510204081632648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1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0.48979591836734693</v>
      </c>
      <c r="AK18" s="9">
        <f>AK16</f>
        <v>1</v>
      </c>
      <c r="AL18" s="9">
        <f>AG18+AL16</f>
        <v>0</v>
      </c>
      <c r="AM18" s="9">
        <f>AH18+AM16</f>
        <v>12</v>
      </c>
      <c r="AN18" s="9">
        <f>AN16+AI18</f>
        <v>1</v>
      </c>
      <c r="AO18" s="2">
        <f>AO16/F16</f>
        <v>0.63265306122448983</v>
      </c>
      <c r="AP18" s="9">
        <f>AP16</f>
        <v>0</v>
      </c>
      <c r="AQ18" s="9">
        <f>AL18+AQ16</f>
        <v>0</v>
      </c>
      <c r="AR18" s="9">
        <f>AM18+AR16</f>
        <v>12</v>
      </c>
      <c r="AS18" s="9">
        <f>AS16+AN18</f>
        <v>1</v>
      </c>
      <c r="AT18" s="2">
        <f>AT16/F16</f>
        <v>0.63265306122448983</v>
      </c>
      <c r="AU18" s="9">
        <f>AU16+AP18</f>
        <v>0</v>
      </c>
      <c r="AV18" s="9">
        <f>AV16+AQ18</f>
        <v>0</v>
      </c>
      <c r="AW18" s="9">
        <f>AW16+AR18</f>
        <v>12</v>
      </c>
      <c r="AX18" s="9">
        <f>AX16+AS18</f>
        <v>1</v>
      </c>
      <c r="AY18" s="2">
        <f>AY16/F16</f>
        <v>0.63265306122448983</v>
      </c>
      <c r="AZ18" s="9">
        <f>AZ16+AU18</f>
        <v>0</v>
      </c>
      <c r="BA18" s="9">
        <f>BA16+AV18</f>
        <v>1</v>
      </c>
      <c r="BB18" s="9">
        <f>BB16+AW18</f>
        <v>16</v>
      </c>
      <c r="BC18" s="9">
        <f>BC16+AX18</f>
        <v>2</v>
      </c>
      <c r="BD18" s="2">
        <f>BD16/F16</f>
        <v>0.75510204081632648</v>
      </c>
      <c r="BE18" s="9">
        <f>BE16+AZ18</f>
        <v>0</v>
      </c>
      <c r="BF18" s="9">
        <f>BF16+BA18</f>
        <v>1</v>
      </c>
      <c r="BG18" s="9">
        <f>BG16+BB18</f>
        <v>16</v>
      </c>
      <c r="BH18" s="9">
        <f>BH16+BC18</f>
        <v>2</v>
      </c>
      <c r="BI18" s="2">
        <f>BI16/F16</f>
        <v>0.75510204081632648</v>
      </c>
      <c r="BJ18" s="9">
        <f>BJ16+BE18</f>
        <v>0</v>
      </c>
      <c r="BK18" s="9">
        <f>BK16+BF18</f>
        <v>1</v>
      </c>
      <c r="BL18" s="9">
        <f>BL16+BG18</f>
        <v>16</v>
      </c>
      <c r="BM18" s="9">
        <f>BM16+BH18</f>
        <v>2</v>
      </c>
      <c r="BN18" s="2">
        <f>BN16/F16</f>
        <v>0.75510204081632648</v>
      </c>
      <c r="BO18" s="9">
        <f>BO16+BJ18</f>
        <v>0</v>
      </c>
      <c r="BP18" s="9">
        <f>BP16+BK18</f>
        <v>1</v>
      </c>
      <c r="BQ18" s="9">
        <f>BQ16+BL18</f>
        <v>16</v>
      </c>
      <c r="BR18" s="9">
        <f>BR16+BM18</f>
        <v>2</v>
      </c>
      <c r="BS18" s="2">
        <f>BS16/F16</f>
        <v>0.75510204081632648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171" customFormat="1" x14ac:dyDescent="0.3">
      <c r="A20" s="163"/>
      <c r="B20" s="164" t="s">
        <v>172</v>
      </c>
      <c r="C20" s="165">
        <v>3</v>
      </c>
      <c r="D20" s="165">
        <v>3041</v>
      </c>
      <c r="E20" s="177">
        <v>43</v>
      </c>
      <c r="F20" s="164">
        <f>IF(B20="MAL",E20,IF(E20&gt;=11,E20+variables!$B$1,11))</f>
        <v>44</v>
      </c>
      <c r="G20" s="166">
        <f>$BS20/F20</f>
        <v>1</v>
      </c>
      <c r="H20" s="167">
        <v>33</v>
      </c>
      <c r="I20" s="168">
        <f t="shared" si="0"/>
        <v>33</v>
      </c>
      <c r="J20" s="169"/>
      <c r="K20" s="170">
        <v>2025</v>
      </c>
      <c r="L20" s="170">
        <v>2025</v>
      </c>
      <c r="M20" s="175"/>
      <c r="N20" s="175"/>
      <c r="O20" s="175"/>
      <c r="P20" s="167">
        <f>SUM(M20:O20)+H20</f>
        <v>33</v>
      </c>
      <c r="Q20" s="170"/>
      <c r="R20" s="170"/>
      <c r="S20" s="170"/>
      <c r="T20" s="170"/>
      <c r="U20" s="164">
        <f>SUM(P20:T20)</f>
        <v>33</v>
      </c>
      <c r="V20" s="170"/>
      <c r="W20" s="170"/>
      <c r="X20" s="170"/>
      <c r="Y20" s="170"/>
      <c r="Z20" s="164">
        <f>SUM(U20:Y20)</f>
        <v>33</v>
      </c>
      <c r="AA20" s="170"/>
      <c r="AB20" s="170"/>
      <c r="AC20" s="170"/>
      <c r="AD20" s="170"/>
      <c r="AE20" s="164">
        <f>SUM(Z20:AD20)</f>
        <v>33</v>
      </c>
      <c r="AF20" s="170"/>
      <c r="AG20" s="170"/>
      <c r="AH20" s="170"/>
      <c r="AI20" s="170"/>
      <c r="AJ20" s="164">
        <f>SUM(AE20:AI20)</f>
        <v>33</v>
      </c>
      <c r="AK20" s="170"/>
      <c r="AL20" s="170"/>
      <c r="AM20" s="170"/>
      <c r="AN20" s="170"/>
      <c r="AO20" s="164">
        <f>SUM(AJ20:AN20)</f>
        <v>33</v>
      </c>
      <c r="AP20" s="170"/>
      <c r="AQ20" s="170"/>
      <c r="AR20" s="170"/>
      <c r="AS20" s="170"/>
      <c r="AT20" s="164">
        <f>SUM(AO20:AS20)</f>
        <v>33</v>
      </c>
      <c r="AU20" s="170"/>
      <c r="AV20" s="170"/>
      <c r="AW20" s="170"/>
      <c r="AX20" s="170"/>
      <c r="AY20" s="164">
        <f>SUM(AT20:AX20)</f>
        <v>33</v>
      </c>
      <c r="AZ20" s="170">
        <v>4</v>
      </c>
      <c r="BA20" s="170">
        <v>1</v>
      </c>
      <c r="BB20" s="170">
        <v>6</v>
      </c>
      <c r="BC20" s="170"/>
      <c r="BD20" s="164">
        <f>SUM(AY20:BC20)</f>
        <v>44</v>
      </c>
      <c r="BE20" s="170"/>
      <c r="BF20" s="170"/>
      <c r="BG20" s="170"/>
      <c r="BH20" s="170"/>
      <c r="BI20" s="164">
        <f>SUM(BD20:BH20)</f>
        <v>44</v>
      </c>
      <c r="BJ20" s="170"/>
      <c r="BK20" s="170"/>
      <c r="BL20" s="170"/>
      <c r="BM20" s="170"/>
      <c r="BN20" s="164">
        <f>SUM(BI20:BM20)</f>
        <v>44</v>
      </c>
      <c r="BO20" s="170"/>
      <c r="BP20" s="170"/>
      <c r="BQ20" s="170"/>
      <c r="BR20" s="170"/>
      <c r="BS20" s="164">
        <f>SUM(BN20:BR20)</f>
        <v>44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1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4</v>
      </c>
      <c r="BA22" s="9">
        <f>AV22+BA20</f>
        <v>1</v>
      </c>
      <c r="BB22" s="9">
        <f>AW22+BB20</f>
        <v>6</v>
      </c>
      <c r="BC22" s="9">
        <f>AX22+BC20</f>
        <v>0</v>
      </c>
      <c r="BD22" s="2">
        <f>BD20/F20</f>
        <v>1</v>
      </c>
      <c r="BE22" s="9">
        <f>BE20</f>
        <v>0</v>
      </c>
      <c r="BF22" s="9">
        <f>BA22+BF20</f>
        <v>1</v>
      </c>
      <c r="BG22" s="9">
        <f>BB22+BG20</f>
        <v>6</v>
      </c>
      <c r="BH22" s="9">
        <f>BC22+BH20</f>
        <v>0</v>
      </c>
      <c r="BI22" s="2">
        <f>BI20/F20</f>
        <v>1</v>
      </c>
      <c r="BJ22" s="9">
        <f>BJ20</f>
        <v>0</v>
      </c>
      <c r="BK22" s="9">
        <f>BF22+BK20</f>
        <v>1</v>
      </c>
      <c r="BL22" s="9">
        <f>BG22+BL20</f>
        <v>6</v>
      </c>
      <c r="BM22" s="9">
        <f>BH22+BM20</f>
        <v>0</v>
      </c>
      <c r="BN22" s="2">
        <f>BN20/F20</f>
        <v>1</v>
      </c>
      <c r="BO22" s="9">
        <f>BO20</f>
        <v>0</v>
      </c>
      <c r="BP22" s="9">
        <f>BK22+BP20</f>
        <v>1</v>
      </c>
      <c r="BQ22" s="9">
        <f>BL22+BQ20</f>
        <v>6</v>
      </c>
      <c r="BR22" s="9">
        <f>BM22+BR20</f>
        <v>0</v>
      </c>
      <c r="BS22" s="2">
        <f>BS20/F20</f>
        <v>1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3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71" customFormat="1" x14ac:dyDescent="0.3">
      <c r="A26" s="163"/>
      <c r="B26" s="179" t="s">
        <v>268</v>
      </c>
      <c r="C26" s="165">
        <v>15</v>
      </c>
      <c r="D26" s="165">
        <v>5351</v>
      </c>
      <c r="E26" s="177">
        <v>17</v>
      </c>
      <c r="F26" s="164"/>
      <c r="G26" s="166">
        <f t="shared" ref="G26:G29" si="14">$BS26/E26</f>
        <v>1</v>
      </c>
      <c r="H26" s="167">
        <v>16</v>
      </c>
      <c r="I26" s="168">
        <f t="shared" si="0"/>
        <v>17</v>
      </c>
      <c r="J26" s="169">
        <v>1</v>
      </c>
      <c r="K26" s="170">
        <v>2025</v>
      </c>
      <c r="L26" s="170">
        <v>2024</v>
      </c>
      <c r="M26" s="175"/>
      <c r="N26" s="175"/>
      <c r="O26" s="175"/>
      <c r="P26" s="167">
        <f t="shared" ref="P26:P29" si="15">SUM(M26:O26)+H26</f>
        <v>16</v>
      </c>
      <c r="Q26" s="170">
        <v>1</v>
      </c>
      <c r="R26" s="170"/>
      <c r="S26" s="170"/>
      <c r="T26" s="170"/>
      <c r="U26" s="164">
        <f t="shared" si="3"/>
        <v>17</v>
      </c>
      <c r="V26" s="170"/>
      <c r="W26" s="170"/>
      <c r="X26" s="170"/>
      <c r="Y26" s="170"/>
      <c r="Z26" s="164">
        <f t="shared" si="4"/>
        <v>17</v>
      </c>
      <c r="AA26" s="170"/>
      <c r="AB26" s="170"/>
      <c r="AC26" s="170"/>
      <c r="AD26" s="170"/>
      <c r="AE26" s="164">
        <f t="shared" si="5"/>
        <v>17</v>
      </c>
      <c r="AF26" s="170"/>
      <c r="AG26" s="170"/>
      <c r="AH26" s="170"/>
      <c r="AI26" s="170"/>
      <c r="AJ26" s="164">
        <f t="shared" si="6"/>
        <v>17</v>
      </c>
      <c r="AK26" s="170"/>
      <c r="AL26" s="170"/>
      <c r="AM26" s="170"/>
      <c r="AN26" s="170"/>
      <c r="AO26" s="164">
        <f t="shared" si="7"/>
        <v>17</v>
      </c>
      <c r="AP26" s="170"/>
      <c r="AQ26" s="170"/>
      <c r="AR26" s="170"/>
      <c r="AS26" s="170"/>
      <c r="AT26" s="164">
        <f t="shared" si="8"/>
        <v>17</v>
      </c>
      <c r="AU26" s="170"/>
      <c r="AV26" s="170"/>
      <c r="AW26" s="170"/>
      <c r="AX26" s="170"/>
      <c r="AY26" s="164">
        <f t="shared" si="9"/>
        <v>17</v>
      </c>
      <c r="AZ26" s="170"/>
      <c r="BA26" s="170"/>
      <c r="BB26" s="170"/>
      <c r="BC26" s="170"/>
      <c r="BD26" s="164">
        <f t="shared" si="10"/>
        <v>17</v>
      </c>
      <c r="BE26" s="170"/>
      <c r="BF26" s="170"/>
      <c r="BG26" s="170"/>
      <c r="BH26" s="170"/>
      <c r="BI26" s="164">
        <f t="shared" si="11"/>
        <v>17</v>
      </c>
      <c r="BJ26" s="170"/>
      <c r="BK26" s="170"/>
      <c r="BL26" s="170"/>
      <c r="BM26" s="170"/>
      <c r="BN26" s="164">
        <f t="shared" si="12"/>
        <v>17</v>
      </c>
      <c r="BO26" s="170"/>
      <c r="BP26" s="170"/>
      <c r="BQ26" s="170"/>
      <c r="BR26" s="170"/>
      <c r="BS26" s="164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24">
        <v>31</v>
      </c>
      <c r="F27" s="84"/>
      <c r="G27" s="85">
        <f t="shared" si="14"/>
        <v>0.967741935483871</v>
      </c>
      <c r="H27" s="86">
        <v>12</v>
      </c>
      <c r="I27" s="92">
        <f t="shared" si="0"/>
        <v>13</v>
      </c>
      <c r="J27" s="93">
        <v>1</v>
      </c>
      <c r="K27" s="87">
        <v>2025</v>
      </c>
      <c r="L27" s="87">
        <v>2025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>
        <v>17</v>
      </c>
      <c r="AN27" s="87"/>
      <c r="AO27" s="84">
        <f t="shared" si="7"/>
        <v>30</v>
      </c>
      <c r="AP27" s="87"/>
      <c r="AQ27" s="87"/>
      <c r="AR27" s="87"/>
      <c r="AS27" s="87"/>
      <c r="AT27" s="84">
        <f t="shared" si="8"/>
        <v>30</v>
      </c>
      <c r="AU27" s="87"/>
      <c r="AV27" s="87"/>
      <c r="AW27" s="87"/>
      <c r="AX27" s="87"/>
      <c r="AY27" s="84">
        <f t="shared" si="9"/>
        <v>30</v>
      </c>
      <c r="AZ27" s="87"/>
      <c r="BA27" s="87"/>
      <c r="BB27" s="87"/>
      <c r="BC27" s="87"/>
      <c r="BD27" s="84">
        <f t="shared" si="10"/>
        <v>30</v>
      </c>
      <c r="BE27" s="87"/>
      <c r="BF27" s="87"/>
      <c r="BG27" s="87"/>
      <c r="BH27" s="87"/>
      <c r="BI27" s="84">
        <f t="shared" si="11"/>
        <v>30</v>
      </c>
      <c r="BJ27" s="87"/>
      <c r="BK27" s="87"/>
      <c r="BL27" s="87"/>
      <c r="BM27" s="87"/>
      <c r="BN27" s="84">
        <f t="shared" si="12"/>
        <v>30</v>
      </c>
      <c r="BO27" s="87"/>
      <c r="BP27" s="87"/>
      <c r="BQ27" s="87"/>
      <c r="BR27" s="87"/>
      <c r="BS27" s="84">
        <f t="shared" si="13"/>
        <v>30</v>
      </c>
    </row>
    <row r="28" spans="1:71" s="114" customFormat="1" x14ac:dyDescent="0.3">
      <c r="A28" s="20"/>
      <c r="B28" s="13" t="s">
        <v>223</v>
      </c>
      <c r="C28" s="12">
        <v>41</v>
      </c>
      <c r="D28" s="12">
        <v>6763</v>
      </c>
      <c r="E28" s="103">
        <v>28</v>
      </c>
      <c r="F28" s="1"/>
      <c r="G28" s="2">
        <f t="shared" si="14"/>
        <v>0.8928571428571429</v>
      </c>
      <c r="H28" s="68">
        <v>5</v>
      </c>
      <c r="I28" s="68">
        <f t="shared" si="0"/>
        <v>5</v>
      </c>
      <c r="J28" s="78"/>
      <c r="K28" s="9">
        <v>2025</v>
      </c>
      <c r="L28" s="9">
        <v>2025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>
        <v>15</v>
      </c>
      <c r="AI28" s="9"/>
      <c r="AJ28" s="1">
        <f>SUM(AE28:AI28)</f>
        <v>20</v>
      </c>
      <c r="AK28" s="9"/>
      <c r="AL28" s="9"/>
      <c r="AM28" s="9"/>
      <c r="AN28" s="9"/>
      <c r="AO28" s="1">
        <f>SUM(AJ28:AN28)</f>
        <v>20</v>
      </c>
      <c r="AP28" s="9"/>
      <c r="AQ28" s="9"/>
      <c r="AR28" s="9"/>
      <c r="AS28" s="9"/>
      <c r="AT28" s="1">
        <f>SUM(AO28:AS28)</f>
        <v>20</v>
      </c>
      <c r="AU28" s="9"/>
      <c r="AV28" s="9"/>
      <c r="AW28" s="9">
        <v>5</v>
      </c>
      <c r="AX28" s="9"/>
      <c r="AY28" s="1">
        <f>SUM(AT28:AX28)</f>
        <v>25</v>
      </c>
      <c r="AZ28" s="9"/>
      <c r="BA28" s="9"/>
      <c r="BB28" s="9"/>
      <c r="BC28" s="9"/>
      <c r="BD28" s="1">
        <f>SUM(AY28:BC28)</f>
        <v>25</v>
      </c>
      <c r="BE28" s="9"/>
      <c r="BF28" s="9"/>
      <c r="BG28" s="9"/>
      <c r="BH28" s="9"/>
      <c r="BI28" s="1">
        <f>SUM(BD28:BH28)</f>
        <v>25</v>
      </c>
      <c r="BJ28" s="9"/>
      <c r="BK28" s="9"/>
      <c r="BL28" s="9"/>
      <c r="BM28" s="9"/>
      <c r="BN28" s="1">
        <f>SUM(BI28:BM28)</f>
        <v>25</v>
      </c>
      <c r="BO28" s="9"/>
      <c r="BP28" s="9"/>
      <c r="BQ28" s="9"/>
      <c r="BR28" s="9"/>
      <c r="BS28" s="1">
        <f t="shared" si="13"/>
        <v>25</v>
      </c>
    </row>
    <row r="29" spans="1:71" s="195" customFormat="1" x14ac:dyDescent="0.3">
      <c r="A29" s="211" t="s">
        <v>390</v>
      </c>
      <c r="B29" s="187" t="s">
        <v>177</v>
      </c>
      <c r="C29" s="209">
        <v>86</v>
      </c>
      <c r="D29" s="209">
        <v>386</v>
      </c>
      <c r="E29" s="223">
        <v>14</v>
      </c>
      <c r="F29" s="187"/>
      <c r="G29" s="214">
        <f t="shared" si="14"/>
        <v>0.35714285714285715</v>
      </c>
      <c r="H29" s="194">
        <v>5</v>
      </c>
      <c r="I29" s="192">
        <f t="shared" si="0"/>
        <v>5</v>
      </c>
      <c r="J29" s="210"/>
      <c r="K29" s="190">
        <v>2023</v>
      </c>
      <c r="L29" s="190">
        <v>2023</v>
      </c>
      <c r="M29" s="190"/>
      <c r="N29" s="190"/>
      <c r="O29" s="190"/>
      <c r="P29" s="194">
        <f t="shared" si="15"/>
        <v>5</v>
      </c>
      <c r="Q29" s="190"/>
      <c r="R29" s="190"/>
      <c r="S29" s="190"/>
      <c r="T29" s="190"/>
      <c r="U29" s="187">
        <f t="shared" si="3"/>
        <v>5</v>
      </c>
      <c r="V29" s="190"/>
      <c r="W29" s="190"/>
      <c r="X29" s="190"/>
      <c r="Y29" s="190"/>
      <c r="Z29" s="187">
        <f t="shared" si="4"/>
        <v>5</v>
      </c>
      <c r="AA29" s="190"/>
      <c r="AB29" s="190"/>
      <c r="AC29" s="190"/>
      <c r="AD29" s="190"/>
      <c r="AE29" s="187">
        <f t="shared" si="5"/>
        <v>5</v>
      </c>
      <c r="AF29" s="190"/>
      <c r="AG29" s="190"/>
      <c r="AH29" s="190"/>
      <c r="AI29" s="190"/>
      <c r="AJ29" s="187">
        <f t="shared" si="6"/>
        <v>5</v>
      </c>
      <c r="AK29" s="190"/>
      <c r="AL29" s="190"/>
      <c r="AM29" s="190"/>
      <c r="AN29" s="190"/>
      <c r="AO29" s="187">
        <f t="shared" si="7"/>
        <v>5</v>
      </c>
      <c r="AP29" s="190"/>
      <c r="AQ29" s="190"/>
      <c r="AR29" s="190"/>
      <c r="AS29" s="190"/>
      <c r="AT29" s="187">
        <f t="shared" si="8"/>
        <v>5</v>
      </c>
      <c r="AU29" s="190"/>
      <c r="AV29" s="190"/>
      <c r="AW29" s="190"/>
      <c r="AX29" s="190"/>
      <c r="AY29" s="187">
        <f t="shared" si="9"/>
        <v>5</v>
      </c>
      <c r="AZ29" s="190"/>
      <c r="BA29" s="190"/>
      <c r="BB29" s="190"/>
      <c r="BC29" s="190"/>
      <c r="BD29" s="187">
        <f t="shared" si="10"/>
        <v>5</v>
      </c>
      <c r="BE29" s="190"/>
      <c r="BF29" s="190"/>
      <c r="BG29" s="190"/>
      <c r="BH29" s="190"/>
      <c r="BI29" s="187">
        <f t="shared" si="11"/>
        <v>5</v>
      </c>
      <c r="BJ29" s="190"/>
      <c r="BK29" s="190"/>
      <c r="BL29" s="190"/>
      <c r="BM29" s="190"/>
      <c r="BN29" s="187">
        <f t="shared" si="12"/>
        <v>5</v>
      </c>
      <c r="BO29" s="190"/>
      <c r="BP29" s="190"/>
      <c r="BQ29" s="190"/>
      <c r="BR29" s="190"/>
      <c r="BS29" s="187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15</v>
      </c>
      <c r="AI30" s="73">
        <f t="shared" si="16"/>
        <v>0</v>
      </c>
      <c r="AJ30" s="73">
        <f t="shared" si="16"/>
        <v>61</v>
      </c>
      <c r="AK30" s="73">
        <f t="shared" si="16"/>
        <v>0</v>
      </c>
      <c r="AL30" s="73">
        <f t="shared" si="16"/>
        <v>0</v>
      </c>
      <c r="AM30" s="73">
        <f t="shared" si="16"/>
        <v>17</v>
      </c>
      <c r="AN30" s="73">
        <f t="shared" si="16"/>
        <v>0</v>
      </c>
      <c r="AO30" s="73">
        <f t="shared" si="16"/>
        <v>78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78</v>
      </c>
      <c r="AU30" s="73">
        <f t="shared" si="17"/>
        <v>0</v>
      </c>
      <c r="AV30" s="73">
        <f t="shared" si="17"/>
        <v>0</v>
      </c>
      <c r="AW30" s="73">
        <f t="shared" si="17"/>
        <v>5</v>
      </c>
      <c r="AX30" s="73">
        <f t="shared" si="17"/>
        <v>0</v>
      </c>
      <c r="AY30" s="73">
        <f t="shared" si="17"/>
        <v>83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83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83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83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83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0.76851851851851849</v>
      </c>
      <c r="H31" s="68">
        <f>SUM(H24:H29)</f>
        <v>44</v>
      </c>
      <c r="I31" s="68">
        <f>SUM(I24:I29)</f>
        <v>46</v>
      </c>
      <c r="J31" s="68">
        <f>SUM(J24:J29)</f>
        <v>2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15</v>
      </c>
      <c r="AI31" s="1">
        <f>AD31+AI30</f>
        <v>0</v>
      </c>
      <c r="AJ31" s="2">
        <f>AJ30/F31</f>
        <v>0.56481481481481477</v>
      </c>
      <c r="AK31" s="1"/>
      <c r="AL31" s="1">
        <f>AG31+AL30</f>
        <v>1</v>
      </c>
      <c r="AM31" s="1">
        <f>AH31+AM30</f>
        <v>32</v>
      </c>
      <c r="AN31" s="1">
        <f>AI31+AN30</f>
        <v>0</v>
      </c>
      <c r="AO31" s="2">
        <f>AO30/F31</f>
        <v>0.72222222222222221</v>
      </c>
      <c r="AP31" s="1"/>
      <c r="AQ31" s="1">
        <f>AL31+AQ30</f>
        <v>1</v>
      </c>
      <c r="AR31" s="1">
        <f>AM31+AR30</f>
        <v>32</v>
      </c>
      <c r="AS31" s="1">
        <f>AN31+AS30</f>
        <v>0</v>
      </c>
      <c r="AT31" s="2">
        <f>AT30/F31</f>
        <v>0.72222222222222221</v>
      </c>
      <c r="AU31" s="1"/>
      <c r="AV31" s="1">
        <f>AQ31+AV30</f>
        <v>1</v>
      </c>
      <c r="AW31" s="1">
        <f>AR31+AW30</f>
        <v>37</v>
      </c>
      <c r="AX31" s="1">
        <f>AS31+AX30</f>
        <v>0</v>
      </c>
      <c r="AY31" s="2">
        <f>AY30/F31</f>
        <v>0.76851851851851849</v>
      </c>
      <c r="AZ31" s="1"/>
      <c r="BA31" s="1">
        <f>AV31+BA30</f>
        <v>1</v>
      </c>
      <c r="BB31" s="1">
        <f>AW31+BB30</f>
        <v>37</v>
      </c>
      <c r="BC31" s="1">
        <f>AX31+BC30</f>
        <v>0</v>
      </c>
      <c r="BD31" s="2">
        <f>BD30/F31</f>
        <v>0.76851851851851849</v>
      </c>
      <c r="BE31" s="1"/>
      <c r="BF31" s="1">
        <f>BA31+BF30</f>
        <v>1</v>
      </c>
      <c r="BG31" s="1">
        <f>BB31+BG30</f>
        <v>37</v>
      </c>
      <c r="BH31" s="1">
        <f>BC31+BH30</f>
        <v>0</v>
      </c>
      <c r="BI31" s="2">
        <f>BI30/F31</f>
        <v>0.76851851851851849</v>
      </c>
      <c r="BJ31" s="1"/>
      <c r="BK31" s="1">
        <f>BF31+BK30</f>
        <v>1</v>
      </c>
      <c r="BL31" s="1">
        <f>BG31+BL30</f>
        <v>37</v>
      </c>
      <c r="BM31" s="1">
        <f>BH31+BM30</f>
        <v>0</v>
      </c>
      <c r="BN31" s="2">
        <f>BN30/F31</f>
        <v>0.76851851851851849</v>
      </c>
      <c r="BO31" s="1"/>
      <c r="BP31" s="1">
        <f>BK31+BP30</f>
        <v>1</v>
      </c>
      <c r="BQ31" s="1">
        <f>BL31+BQ30</f>
        <v>37</v>
      </c>
      <c r="BR31" s="1">
        <f>BM31+BR30</f>
        <v>0</v>
      </c>
      <c r="BS31" s="2">
        <f>BS30/F31</f>
        <v>0.76851851851851849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2025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0.95652173913043481</v>
      </c>
      <c r="H34" s="68">
        <v>19</v>
      </c>
      <c r="I34" s="73">
        <f t="shared" si="0"/>
        <v>19</v>
      </c>
      <c r="J34" s="78"/>
      <c r="K34" s="9">
        <v>2025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>
        <v>3</v>
      </c>
      <c r="AX34" s="9"/>
      <c r="AY34" s="1">
        <f t="shared" si="24"/>
        <v>22</v>
      </c>
      <c r="AZ34" s="9"/>
      <c r="BA34" s="9"/>
      <c r="BB34" s="9"/>
      <c r="BC34" s="9"/>
      <c r="BD34" s="1">
        <f t="shared" si="25"/>
        <v>22</v>
      </c>
      <c r="BE34" s="9"/>
      <c r="BF34" s="9"/>
      <c r="BG34" s="9"/>
      <c r="BH34" s="9"/>
      <c r="BI34" s="1">
        <f t="shared" si="26"/>
        <v>22</v>
      </c>
      <c r="BJ34" s="9"/>
      <c r="BK34" s="9"/>
      <c r="BL34" s="9"/>
      <c r="BM34" s="9"/>
      <c r="BN34" s="1">
        <f t="shared" si="27"/>
        <v>22</v>
      </c>
      <c r="BO34" s="9"/>
      <c r="BP34" s="9"/>
      <c r="BQ34" s="9"/>
      <c r="BR34" s="9"/>
      <c r="BS34" s="1">
        <f t="shared" si="28"/>
        <v>22</v>
      </c>
    </row>
    <row r="35" spans="1:71" s="171" customFormat="1" x14ac:dyDescent="0.3">
      <c r="A35" s="163"/>
      <c r="B35" s="218" t="s">
        <v>5</v>
      </c>
      <c r="C35" s="165">
        <v>7</v>
      </c>
      <c r="D35" s="165">
        <v>401</v>
      </c>
      <c r="E35" s="177">
        <v>26</v>
      </c>
      <c r="F35" s="164"/>
      <c r="G35" s="166">
        <f t="shared" ref="G35:G37" si="29">$BS35/E35</f>
        <v>1</v>
      </c>
      <c r="H35" s="167">
        <v>13</v>
      </c>
      <c r="I35" s="168">
        <f t="shared" si="0"/>
        <v>13</v>
      </c>
      <c r="J35" s="169"/>
      <c r="K35" s="170">
        <v>2025</v>
      </c>
      <c r="L35" s="170">
        <v>2024</v>
      </c>
      <c r="M35" s="175"/>
      <c r="N35" s="175"/>
      <c r="O35" s="175"/>
      <c r="P35" s="167">
        <f>SUM(M35:O35)+H35</f>
        <v>13</v>
      </c>
      <c r="Q35" s="170"/>
      <c r="R35" s="170"/>
      <c r="S35" s="170"/>
      <c r="T35" s="170"/>
      <c r="U35" s="164">
        <f t="shared" si="18"/>
        <v>13</v>
      </c>
      <c r="V35" s="170"/>
      <c r="W35" s="170"/>
      <c r="X35" s="170"/>
      <c r="Y35" s="170"/>
      <c r="Z35" s="164">
        <f t="shared" si="19"/>
        <v>13</v>
      </c>
      <c r="AA35" s="170"/>
      <c r="AB35" s="170"/>
      <c r="AC35" s="170"/>
      <c r="AD35" s="170"/>
      <c r="AE35" s="164">
        <f t="shared" si="20"/>
        <v>13</v>
      </c>
      <c r="AF35" s="170"/>
      <c r="AG35" s="170"/>
      <c r="AH35" s="170"/>
      <c r="AI35" s="170"/>
      <c r="AJ35" s="164">
        <f t="shared" si="21"/>
        <v>13</v>
      </c>
      <c r="AK35" s="170"/>
      <c r="AL35" s="170"/>
      <c r="AM35" s="170"/>
      <c r="AN35" s="170"/>
      <c r="AO35" s="164">
        <f t="shared" si="22"/>
        <v>13</v>
      </c>
      <c r="AP35" s="170"/>
      <c r="AQ35" s="170"/>
      <c r="AR35" s="170"/>
      <c r="AS35" s="170"/>
      <c r="AT35" s="164">
        <f t="shared" si="23"/>
        <v>13</v>
      </c>
      <c r="AU35" s="170"/>
      <c r="AV35" s="170"/>
      <c r="AW35" s="170"/>
      <c r="AX35" s="170"/>
      <c r="AY35" s="164">
        <f t="shared" si="24"/>
        <v>13</v>
      </c>
      <c r="AZ35" s="170"/>
      <c r="BA35" s="170"/>
      <c r="BB35" s="170">
        <v>13</v>
      </c>
      <c r="BC35" s="170"/>
      <c r="BD35" s="164">
        <f t="shared" si="25"/>
        <v>26</v>
      </c>
      <c r="BE35" s="170"/>
      <c r="BF35" s="170"/>
      <c r="BG35" s="170"/>
      <c r="BH35" s="170"/>
      <c r="BI35" s="164">
        <f t="shared" si="26"/>
        <v>26</v>
      </c>
      <c r="BJ35" s="170"/>
      <c r="BK35" s="170"/>
      <c r="BL35" s="170"/>
      <c r="BM35" s="170"/>
      <c r="BN35" s="164">
        <f t="shared" si="27"/>
        <v>26</v>
      </c>
      <c r="BO35" s="170"/>
      <c r="BP35" s="170"/>
      <c r="BQ35" s="170"/>
      <c r="BR35" s="170"/>
      <c r="BS35" s="164">
        <f t="shared" si="28"/>
        <v>26</v>
      </c>
    </row>
    <row r="36" spans="1:71" s="171" customFormat="1" x14ac:dyDescent="0.3">
      <c r="A36" s="172"/>
      <c r="B36" s="164" t="s">
        <v>14</v>
      </c>
      <c r="C36" s="165">
        <v>14</v>
      </c>
      <c r="D36" s="165">
        <v>614</v>
      </c>
      <c r="E36" s="177">
        <v>13</v>
      </c>
      <c r="F36" s="164"/>
      <c r="G36" s="166">
        <f t="shared" si="29"/>
        <v>1.2307692307692308</v>
      </c>
      <c r="H36" s="167">
        <v>4</v>
      </c>
      <c r="I36" s="168">
        <f t="shared" si="0"/>
        <v>4</v>
      </c>
      <c r="J36" s="169"/>
      <c r="K36" s="170">
        <v>2025</v>
      </c>
      <c r="L36" s="170">
        <v>2024</v>
      </c>
      <c r="M36" s="175"/>
      <c r="N36" s="175"/>
      <c r="O36" s="175"/>
      <c r="P36" s="167">
        <f>SUM(M36:O36)+H36</f>
        <v>4</v>
      </c>
      <c r="Q36" s="170"/>
      <c r="R36" s="170"/>
      <c r="S36" s="170"/>
      <c r="T36" s="170"/>
      <c r="U36" s="164">
        <f t="shared" si="18"/>
        <v>4</v>
      </c>
      <c r="V36" s="170"/>
      <c r="W36" s="170"/>
      <c r="X36" s="170"/>
      <c r="Y36" s="170"/>
      <c r="Z36" s="164">
        <f t="shared" si="19"/>
        <v>4</v>
      </c>
      <c r="AA36" s="170"/>
      <c r="AB36" s="170"/>
      <c r="AC36" s="170"/>
      <c r="AD36" s="170"/>
      <c r="AE36" s="164">
        <f t="shared" si="20"/>
        <v>4</v>
      </c>
      <c r="AF36" s="170"/>
      <c r="AG36" s="170"/>
      <c r="AH36" s="170"/>
      <c r="AI36" s="170"/>
      <c r="AJ36" s="164">
        <f t="shared" si="21"/>
        <v>4</v>
      </c>
      <c r="AK36" s="170"/>
      <c r="AL36" s="170"/>
      <c r="AM36" s="170"/>
      <c r="AN36" s="170"/>
      <c r="AO36" s="164">
        <f t="shared" si="22"/>
        <v>4</v>
      </c>
      <c r="AP36" s="170"/>
      <c r="AQ36" s="170"/>
      <c r="AR36" s="170"/>
      <c r="AS36" s="170"/>
      <c r="AT36" s="164">
        <f t="shared" si="23"/>
        <v>4</v>
      </c>
      <c r="AU36" s="170"/>
      <c r="AV36" s="170">
        <v>3</v>
      </c>
      <c r="AW36" s="170">
        <v>9</v>
      </c>
      <c r="AX36" s="170"/>
      <c r="AY36" s="164">
        <f t="shared" si="24"/>
        <v>16</v>
      </c>
      <c r="AZ36" s="170"/>
      <c r="BA36" s="170"/>
      <c r="BB36" s="170"/>
      <c r="BC36" s="170"/>
      <c r="BD36" s="164">
        <f t="shared" si="25"/>
        <v>16</v>
      </c>
      <c r="BE36" s="170"/>
      <c r="BF36" s="170"/>
      <c r="BG36" s="170"/>
      <c r="BH36" s="170"/>
      <c r="BI36" s="164">
        <f t="shared" si="26"/>
        <v>16</v>
      </c>
      <c r="BJ36" s="170"/>
      <c r="BK36" s="170"/>
      <c r="BL36" s="170"/>
      <c r="BM36" s="170"/>
      <c r="BN36" s="164">
        <f t="shared" si="27"/>
        <v>16</v>
      </c>
      <c r="BO36" s="170"/>
      <c r="BP36" s="170"/>
      <c r="BQ36" s="170"/>
      <c r="BR36" s="170"/>
      <c r="BS36" s="164">
        <f t="shared" si="28"/>
        <v>16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24">
        <v>28</v>
      </c>
      <c r="F37" s="84"/>
      <c r="G37" s="85">
        <f t="shared" si="29"/>
        <v>0.8928571428571429</v>
      </c>
      <c r="H37" s="86">
        <v>18</v>
      </c>
      <c r="I37" s="92">
        <f t="shared" si="0"/>
        <v>19</v>
      </c>
      <c r="J37" s="93">
        <v>1</v>
      </c>
      <c r="K37" s="87">
        <v>2025</v>
      </c>
      <c r="L37" s="87">
        <v>2024</v>
      </c>
      <c r="M37" s="99"/>
      <c r="N37" s="99"/>
      <c r="O37" s="99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>
        <v>1</v>
      </c>
      <c r="BA37" s="87"/>
      <c r="BB37" s="87"/>
      <c r="BC37" s="87"/>
      <c r="BD37" s="84">
        <f t="shared" si="25"/>
        <v>19</v>
      </c>
      <c r="BE37" s="87"/>
      <c r="BF37" s="87">
        <v>6</v>
      </c>
      <c r="BG37" s="87"/>
      <c r="BH37" s="87"/>
      <c r="BI37" s="84">
        <f t="shared" si="26"/>
        <v>25</v>
      </c>
      <c r="BJ37" s="87"/>
      <c r="BK37" s="87"/>
      <c r="BL37" s="87"/>
      <c r="BM37" s="87"/>
      <c r="BN37" s="84">
        <f t="shared" si="27"/>
        <v>25</v>
      </c>
      <c r="BO37" s="87"/>
      <c r="BP37" s="87"/>
      <c r="BQ37" s="87"/>
      <c r="BR37" s="87"/>
      <c r="BS37" s="84">
        <f t="shared" si="28"/>
        <v>25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3</v>
      </c>
      <c r="AW38" s="73">
        <f t="shared" si="31"/>
        <v>12</v>
      </c>
      <c r="AX38" s="73">
        <f t="shared" si="31"/>
        <v>0</v>
      </c>
      <c r="AY38" s="73">
        <f t="shared" si="31"/>
        <v>69</v>
      </c>
      <c r="AZ38" s="73">
        <f t="shared" si="31"/>
        <v>1</v>
      </c>
      <c r="BA38" s="73">
        <f t="shared" si="31"/>
        <v>0</v>
      </c>
      <c r="BB38" s="73">
        <f t="shared" si="31"/>
        <v>13</v>
      </c>
      <c r="BC38" s="73">
        <f t="shared" si="31"/>
        <v>0</v>
      </c>
      <c r="BD38" s="73">
        <f t="shared" si="31"/>
        <v>83</v>
      </c>
      <c r="BE38" s="73">
        <f t="shared" si="31"/>
        <v>0</v>
      </c>
      <c r="BF38" s="73">
        <f t="shared" si="31"/>
        <v>6</v>
      </c>
      <c r="BG38" s="73">
        <f t="shared" si="31"/>
        <v>0</v>
      </c>
      <c r="BH38" s="73">
        <f t="shared" si="31"/>
        <v>0</v>
      </c>
      <c r="BI38" s="73">
        <f t="shared" si="31"/>
        <v>89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89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89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0.97802197802197799</v>
      </c>
      <c r="H39" s="68">
        <f>SUM(H33:H37)</f>
        <v>54</v>
      </c>
      <c r="I39" s="68">
        <f>SUM(I33:I37)</f>
        <v>55</v>
      </c>
      <c r="J39" s="68">
        <f>SUM(J33:J37)</f>
        <v>1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3</v>
      </c>
      <c r="AW39" s="1">
        <f>AR39+AW38</f>
        <v>12</v>
      </c>
      <c r="AX39" s="1">
        <f>AS39+AX38</f>
        <v>0</v>
      </c>
      <c r="AY39" s="2">
        <f>AY38/F39</f>
        <v>0.75824175824175821</v>
      </c>
      <c r="AZ39" s="1"/>
      <c r="BA39" s="1">
        <f>AV39+BA38</f>
        <v>3</v>
      </c>
      <c r="BB39" s="1">
        <f>AW39+BB38</f>
        <v>25</v>
      </c>
      <c r="BC39" s="1">
        <f>AX39+BC38</f>
        <v>0</v>
      </c>
      <c r="BD39" s="2">
        <f>BD38/F39</f>
        <v>0.91208791208791207</v>
      </c>
      <c r="BE39" s="1"/>
      <c r="BF39" s="1">
        <f>BA39+BF38</f>
        <v>9</v>
      </c>
      <c r="BG39" s="1">
        <f>BB39+BG38</f>
        <v>25</v>
      </c>
      <c r="BH39" s="1">
        <f>BC39+BH38</f>
        <v>0</v>
      </c>
      <c r="BI39" s="2">
        <f>BI38/F39</f>
        <v>0.97802197802197799</v>
      </c>
      <c r="BJ39" s="1"/>
      <c r="BK39" s="1">
        <f>BF39+BK38</f>
        <v>9</v>
      </c>
      <c r="BL39" s="1">
        <f>BG39+BL38</f>
        <v>25</v>
      </c>
      <c r="BM39" s="1">
        <f>BH39+BM38</f>
        <v>0</v>
      </c>
      <c r="BN39" s="2">
        <f>BN38/F39</f>
        <v>0.97802197802197799</v>
      </c>
      <c r="BO39" s="1"/>
      <c r="BP39" s="1">
        <f>BK39+BP38</f>
        <v>9</v>
      </c>
      <c r="BQ39" s="1">
        <f>BL39+BQ38</f>
        <v>25</v>
      </c>
      <c r="BR39" s="1">
        <f>BM39+BR38</f>
        <v>0</v>
      </c>
      <c r="BS39" s="2">
        <f>BS38/F39</f>
        <v>0.97802197802197799</v>
      </c>
    </row>
    <row r="40" spans="1:71" x14ac:dyDescent="0.3">
      <c r="I40" s="73"/>
    </row>
    <row r="41" spans="1:71" ht="13.8" customHeight="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171" customFormat="1" x14ac:dyDescent="0.3">
      <c r="A42" s="172"/>
      <c r="B42" s="164" t="s">
        <v>63</v>
      </c>
      <c r="C42" s="165">
        <v>2</v>
      </c>
      <c r="D42" s="165">
        <v>7227</v>
      </c>
      <c r="E42" s="164">
        <v>31</v>
      </c>
      <c r="F42" s="164"/>
      <c r="G42" s="166">
        <f>$BS42/E42</f>
        <v>1.096774193548387</v>
      </c>
      <c r="H42" s="167">
        <v>6</v>
      </c>
      <c r="I42" s="168">
        <f t="shared" si="0"/>
        <v>6</v>
      </c>
      <c r="J42" s="169"/>
      <c r="K42" s="170">
        <v>2025</v>
      </c>
      <c r="L42" s="170">
        <v>2024</v>
      </c>
      <c r="M42" s="170">
        <v>1</v>
      </c>
      <c r="N42" s="170"/>
      <c r="O42" s="170"/>
      <c r="P42" s="167">
        <f>SUM(M42:O42)+H42</f>
        <v>7</v>
      </c>
      <c r="Q42" s="170"/>
      <c r="R42" s="170"/>
      <c r="S42" s="170"/>
      <c r="T42" s="170"/>
      <c r="U42" s="164">
        <f t="shared" si="32"/>
        <v>7</v>
      </c>
      <c r="V42" s="170"/>
      <c r="W42" s="170">
        <v>1</v>
      </c>
      <c r="X42" s="170"/>
      <c r="Y42" s="170"/>
      <c r="Z42" s="164">
        <f t="shared" si="33"/>
        <v>8</v>
      </c>
      <c r="AA42" s="170"/>
      <c r="AB42" s="170"/>
      <c r="AC42" s="170"/>
      <c r="AD42" s="170"/>
      <c r="AE42" s="164">
        <f t="shared" si="34"/>
        <v>8</v>
      </c>
      <c r="AF42" s="170"/>
      <c r="AG42" s="170">
        <v>1</v>
      </c>
      <c r="AH42" s="170"/>
      <c r="AI42" s="170"/>
      <c r="AJ42" s="164">
        <f t="shared" si="35"/>
        <v>9</v>
      </c>
      <c r="AK42" s="170"/>
      <c r="AL42" s="170">
        <v>1</v>
      </c>
      <c r="AM42" s="170"/>
      <c r="AN42" s="170"/>
      <c r="AO42" s="164">
        <f t="shared" si="36"/>
        <v>10</v>
      </c>
      <c r="AP42" s="170"/>
      <c r="AQ42" s="170"/>
      <c r="AR42" s="170">
        <v>23</v>
      </c>
      <c r="AS42" s="170"/>
      <c r="AT42" s="164">
        <f t="shared" si="37"/>
        <v>33</v>
      </c>
      <c r="AU42" s="170"/>
      <c r="AV42" s="170"/>
      <c r="AW42" s="170"/>
      <c r="AX42" s="170"/>
      <c r="AY42" s="164">
        <f t="shared" si="38"/>
        <v>33</v>
      </c>
      <c r="AZ42" s="170"/>
      <c r="BA42" s="170"/>
      <c r="BB42" s="170"/>
      <c r="BC42" s="170"/>
      <c r="BD42" s="164">
        <f t="shared" si="39"/>
        <v>33</v>
      </c>
      <c r="BE42" s="170"/>
      <c r="BF42" s="170">
        <v>1</v>
      </c>
      <c r="BG42" s="170"/>
      <c r="BH42" s="170"/>
      <c r="BI42" s="164">
        <f t="shared" si="40"/>
        <v>34</v>
      </c>
      <c r="BJ42" s="170"/>
      <c r="BK42" s="170"/>
      <c r="BL42" s="170"/>
      <c r="BM42" s="170"/>
      <c r="BN42" s="164">
        <f t="shared" si="41"/>
        <v>34</v>
      </c>
      <c r="BO42" s="170"/>
      <c r="BP42" s="170"/>
      <c r="BQ42" s="170"/>
      <c r="BR42" s="170"/>
      <c r="BS42" s="164">
        <f t="shared" si="42"/>
        <v>34</v>
      </c>
    </row>
    <row r="43" spans="1:71" x14ac:dyDescent="0.3">
      <c r="A43" s="20"/>
      <c r="B43" s="1" t="s">
        <v>348</v>
      </c>
      <c r="C43" s="113">
        <v>9.75</v>
      </c>
      <c r="D43" s="12"/>
      <c r="E43" s="1">
        <v>27</v>
      </c>
      <c r="F43" s="1"/>
      <c r="G43" s="2">
        <f t="shared" ref="G43:G49" si="43">$BS43/E43</f>
        <v>0.92592592592592593</v>
      </c>
      <c r="H43" s="68">
        <v>4</v>
      </c>
      <c r="I43" s="73">
        <f t="shared" si="0"/>
        <v>5</v>
      </c>
      <c r="J43" s="78">
        <v>1</v>
      </c>
      <c r="K43" s="9">
        <v>2025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>
        <v>21</v>
      </c>
      <c r="AN43" s="9"/>
      <c r="AO43" s="1">
        <f t="shared" si="36"/>
        <v>25</v>
      </c>
      <c r="AP43" s="9"/>
      <c r="AQ43" s="9"/>
      <c r="AR43" s="9"/>
      <c r="AS43" s="9"/>
      <c r="AT43" s="1">
        <f t="shared" si="37"/>
        <v>25</v>
      </c>
      <c r="AU43" s="9"/>
      <c r="AV43" s="9"/>
      <c r="AW43" s="9"/>
      <c r="AX43" s="9"/>
      <c r="AY43" s="1">
        <f t="shared" si="38"/>
        <v>25</v>
      </c>
      <c r="AZ43" s="9"/>
      <c r="BA43" s="9"/>
      <c r="BB43" s="9"/>
      <c r="BC43" s="9"/>
      <c r="BD43" s="1">
        <f t="shared" si="39"/>
        <v>25</v>
      </c>
      <c r="BE43" s="9"/>
      <c r="BF43" s="9"/>
      <c r="BG43" s="9"/>
      <c r="BH43" s="9"/>
      <c r="BI43" s="1">
        <f t="shared" si="40"/>
        <v>25</v>
      </c>
      <c r="BJ43" s="9"/>
      <c r="BK43" s="9"/>
      <c r="BL43" s="9"/>
      <c r="BM43" s="9"/>
      <c r="BN43" s="1">
        <f t="shared" si="41"/>
        <v>25</v>
      </c>
      <c r="BO43" s="9"/>
      <c r="BP43" s="9"/>
      <c r="BQ43" s="9"/>
      <c r="BR43" s="9"/>
      <c r="BS43" s="1">
        <f t="shared" si="42"/>
        <v>25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4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2025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195" customFormat="1" x14ac:dyDescent="0.3">
      <c r="A45" s="211" t="s">
        <v>386</v>
      </c>
      <c r="B45" s="219" t="s">
        <v>244</v>
      </c>
      <c r="C45" s="209">
        <v>35</v>
      </c>
      <c r="D45" s="209">
        <v>901</v>
      </c>
      <c r="E45" s="187">
        <v>5</v>
      </c>
      <c r="F45" s="187"/>
      <c r="G45" s="214">
        <f t="shared" si="43"/>
        <v>1</v>
      </c>
      <c r="H45" s="194">
        <v>5</v>
      </c>
      <c r="I45" s="192">
        <f t="shared" si="0"/>
        <v>5</v>
      </c>
      <c r="J45" s="210"/>
      <c r="K45" s="190">
        <v>2023</v>
      </c>
      <c r="L45" s="190">
        <v>2023</v>
      </c>
      <c r="M45" s="212"/>
      <c r="N45" s="212"/>
      <c r="O45" s="212"/>
      <c r="P45" s="194">
        <f t="shared" si="44"/>
        <v>5</v>
      </c>
      <c r="Q45" s="190"/>
      <c r="R45" s="190"/>
      <c r="S45" s="190"/>
      <c r="T45" s="190"/>
      <c r="U45" s="187">
        <f t="shared" si="32"/>
        <v>5</v>
      </c>
      <c r="V45" s="190"/>
      <c r="W45" s="190"/>
      <c r="X45" s="190"/>
      <c r="Y45" s="190"/>
      <c r="Z45" s="187">
        <f t="shared" si="33"/>
        <v>5</v>
      </c>
      <c r="AA45" s="190"/>
      <c r="AB45" s="190"/>
      <c r="AC45" s="190"/>
      <c r="AD45" s="190"/>
      <c r="AE45" s="187">
        <f t="shared" si="34"/>
        <v>5</v>
      </c>
      <c r="AF45" s="190"/>
      <c r="AG45" s="190"/>
      <c r="AH45" s="190"/>
      <c r="AI45" s="190"/>
      <c r="AJ45" s="187">
        <f t="shared" si="35"/>
        <v>5</v>
      </c>
      <c r="AK45" s="190"/>
      <c r="AL45" s="190"/>
      <c r="AM45" s="190"/>
      <c r="AN45" s="190"/>
      <c r="AO45" s="187">
        <f t="shared" si="36"/>
        <v>5</v>
      </c>
      <c r="AP45" s="190"/>
      <c r="AQ45" s="190"/>
      <c r="AR45" s="190"/>
      <c r="AS45" s="190"/>
      <c r="AT45" s="187">
        <f t="shared" si="37"/>
        <v>5</v>
      </c>
      <c r="AU45" s="190"/>
      <c r="AV45" s="190"/>
      <c r="AW45" s="190"/>
      <c r="AX45" s="190"/>
      <c r="AY45" s="187">
        <f t="shared" si="38"/>
        <v>5</v>
      </c>
      <c r="AZ45" s="190"/>
      <c r="BA45" s="190"/>
      <c r="BB45" s="190"/>
      <c r="BC45" s="190"/>
      <c r="BD45" s="187">
        <f t="shared" si="39"/>
        <v>5</v>
      </c>
      <c r="BE45" s="190"/>
      <c r="BF45" s="190"/>
      <c r="BG45" s="190"/>
      <c r="BH45" s="190"/>
      <c r="BI45" s="187">
        <f t="shared" si="40"/>
        <v>5</v>
      </c>
      <c r="BJ45" s="190"/>
      <c r="BK45" s="190"/>
      <c r="BL45" s="190"/>
      <c r="BM45" s="190"/>
      <c r="BN45" s="187">
        <f t="shared" si="41"/>
        <v>5</v>
      </c>
      <c r="BO45" s="190"/>
      <c r="BP45" s="190"/>
      <c r="BQ45" s="190"/>
      <c r="BR45" s="190"/>
      <c r="BS45" s="187">
        <f t="shared" si="42"/>
        <v>5</v>
      </c>
    </row>
    <row r="46" spans="1:71" s="171" customFormat="1" x14ac:dyDescent="0.3">
      <c r="A46" s="163"/>
      <c r="B46" s="164" t="s">
        <v>16</v>
      </c>
      <c r="C46" s="165">
        <v>42</v>
      </c>
      <c r="D46" s="165">
        <v>1896</v>
      </c>
      <c r="E46" s="164">
        <v>16</v>
      </c>
      <c r="F46" s="164"/>
      <c r="G46" s="166">
        <f t="shared" si="43"/>
        <v>1</v>
      </c>
      <c r="H46" s="167">
        <v>13</v>
      </c>
      <c r="I46" s="168">
        <f t="shared" si="0"/>
        <v>13</v>
      </c>
      <c r="J46" s="169"/>
      <c r="K46" s="170">
        <v>2023</v>
      </c>
      <c r="L46" s="170">
        <v>2025</v>
      </c>
      <c r="M46" s="170"/>
      <c r="N46" s="170"/>
      <c r="O46" s="170">
        <v>3</v>
      </c>
      <c r="P46" s="167">
        <f t="shared" si="44"/>
        <v>16</v>
      </c>
      <c r="Q46" s="170"/>
      <c r="R46" s="170"/>
      <c r="S46" s="170"/>
      <c r="T46" s="170"/>
      <c r="U46" s="164">
        <f t="shared" si="32"/>
        <v>16</v>
      </c>
      <c r="V46" s="170"/>
      <c r="W46" s="170"/>
      <c r="X46" s="170"/>
      <c r="Y46" s="170"/>
      <c r="Z46" s="164">
        <f t="shared" si="33"/>
        <v>16</v>
      </c>
      <c r="AA46" s="170"/>
      <c r="AB46" s="170"/>
      <c r="AC46" s="170"/>
      <c r="AD46" s="170"/>
      <c r="AE46" s="164">
        <f t="shared" si="34"/>
        <v>16</v>
      </c>
      <c r="AF46" s="170"/>
      <c r="AG46" s="170"/>
      <c r="AH46" s="170"/>
      <c r="AI46" s="170"/>
      <c r="AJ46" s="164">
        <f t="shared" si="35"/>
        <v>16</v>
      </c>
      <c r="AK46" s="170"/>
      <c r="AL46" s="170"/>
      <c r="AM46" s="170"/>
      <c r="AN46" s="170"/>
      <c r="AO46" s="164">
        <f t="shared" si="36"/>
        <v>16</v>
      </c>
      <c r="AP46" s="170"/>
      <c r="AQ46" s="170"/>
      <c r="AR46" s="170"/>
      <c r="AS46" s="170"/>
      <c r="AT46" s="164">
        <f t="shared" si="37"/>
        <v>16</v>
      </c>
      <c r="AU46" s="170"/>
      <c r="AV46" s="170"/>
      <c r="AW46" s="170"/>
      <c r="AX46" s="170"/>
      <c r="AY46" s="164">
        <f t="shared" si="38"/>
        <v>16</v>
      </c>
      <c r="AZ46" s="170"/>
      <c r="BA46" s="170"/>
      <c r="BB46" s="170"/>
      <c r="BC46" s="170"/>
      <c r="BD46" s="164">
        <f t="shared" si="39"/>
        <v>16</v>
      </c>
      <c r="BE46" s="170"/>
      <c r="BF46" s="170"/>
      <c r="BG46" s="170"/>
      <c r="BH46" s="170"/>
      <c r="BI46" s="164">
        <f t="shared" si="40"/>
        <v>16</v>
      </c>
      <c r="BJ46" s="170"/>
      <c r="BK46" s="170"/>
      <c r="BL46" s="170"/>
      <c r="BM46" s="170"/>
      <c r="BN46" s="164">
        <f t="shared" si="41"/>
        <v>16</v>
      </c>
      <c r="BO46" s="170"/>
      <c r="BP46" s="170"/>
      <c r="BQ46" s="170"/>
      <c r="BR46" s="170"/>
      <c r="BS46" s="164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0.96666666666666667</v>
      </c>
      <c r="H47" s="68">
        <v>13</v>
      </c>
      <c r="I47" s="73">
        <f t="shared" si="0"/>
        <v>14</v>
      </c>
      <c r="J47" s="78">
        <v>1</v>
      </c>
      <c r="K47" s="9">
        <v>2025</v>
      </c>
      <c r="L47" s="9">
        <v>2025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>
        <v>1</v>
      </c>
      <c r="AH47" s="9"/>
      <c r="AI47" s="9"/>
      <c r="AJ47" s="1">
        <f t="shared" si="35"/>
        <v>14</v>
      </c>
      <c r="AK47" s="9">
        <v>1</v>
      </c>
      <c r="AL47" s="9"/>
      <c r="AM47" s="9">
        <v>8</v>
      </c>
      <c r="AN47" s="9"/>
      <c r="AO47" s="1">
        <f t="shared" si="36"/>
        <v>23</v>
      </c>
      <c r="AP47" s="9"/>
      <c r="AQ47" s="9"/>
      <c r="AR47" s="9">
        <v>5</v>
      </c>
      <c r="AS47" s="9"/>
      <c r="AT47" s="1">
        <f t="shared" si="37"/>
        <v>28</v>
      </c>
      <c r="AU47" s="9"/>
      <c r="AV47" s="9"/>
      <c r="AW47" s="9"/>
      <c r="AX47" s="9"/>
      <c r="AY47" s="1">
        <f t="shared" si="38"/>
        <v>28</v>
      </c>
      <c r="AZ47" s="9"/>
      <c r="BA47" s="9"/>
      <c r="BB47" s="9"/>
      <c r="BC47" s="9"/>
      <c r="BD47" s="1">
        <f t="shared" si="39"/>
        <v>28</v>
      </c>
      <c r="BE47" s="9"/>
      <c r="BF47" s="9"/>
      <c r="BG47" s="9">
        <v>1</v>
      </c>
      <c r="BH47" s="9"/>
      <c r="BI47" s="1">
        <f t="shared" si="40"/>
        <v>29</v>
      </c>
      <c r="BJ47" s="9"/>
      <c r="BK47" s="9"/>
      <c r="BL47" s="9"/>
      <c r="BM47" s="9"/>
      <c r="BN47" s="1">
        <f t="shared" si="41"/>
        <v>29</v>
      </c>
      <c r="BO47" s="9"/>
      <c r="BP47" s="9"/>
      <c r="BQ47" s="9"/>
      <c r="BR47" s="9"/>
      <c r="BS47" s="1">
        <f t="shared" si="42"/>
        <v>29</v>
      </c>
    </row>
    <row r="48" spans="1:71" s="88" customFormat="1" x14ac:dyDescent="0.3">
      <c r="A48" s="96"/>
      <c r="B48" s="134" t="s">
        <v>123</v>
      </c>
      <c r="C48" s="135">
        <v>65</v>
      </c>
      <c r="D48" s="135">
        <v>2937</v>
      </c>
      <c r="E48" s="137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33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0.92307692307692313</v>
      </c>
      <c r="H49" s="86">
        <v>9</v>
      </c>
      <c r="I49" s="92">
        <f t="shared" si="0"/>
        <v>9</v>
      </c>
      <c r="J49" s="93"/>
      <c r="K49" s="87">
        <v>2025</v>
      </c>
      <c r="L49" s="87">
        <v>2025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>
        <v>15</v>
      </c>
      <c r="AN49" s="87"/>
      <c r="AO49" s="84">
        <f t="shared" si="36"/>
        <v>24</v>
      </c>
      <c r="AP49" s="87"/>
      <c r="AQ49" s="87"/>
      <c r="AR49" s="87"/>
      <c r="AS49" s="87"/>
      <c r="AT49" s="84">
        <f t="shared" si="37"/>
        <v>24</v>
      </c>
      <c r="AU49" s="87"/>
      <c r="AV49" s="87"/>
      <c r="AW49" s="87"/>
      <c r="AX49" s="87"/>
      <c r="AY49" s="84">
        <f t="shared" si="38"/>
        <v>24</v>
      </c>
      <c r="AZ49" s="87"/>
      <c r="BA49" s="87"/>
      <c r="BB49" s="87"/>
      <c r="BC49" s="87"/>
      <c r="BD49" s="84">
        <f t="shared" si="39"/>
        <v>24</v>
      </c>
      <c r="BE49" s="87"/>
      <c r="BF49" s="87"/>
      <c r="BG49" s="87"/>
      <c r="BH49" s="87"/>
      <c r="BI49" s="84">
        <f t="shared" si="40"/>
        <v>24</v>
      </c>
      <c r="BJ49" s="87"/>
      <c r="BK49" s="87"/>
      <c r="BL49" s="87"/>
      <c r="BM49" s="87"/>
      <c r="BN49" s="84">
        <f t="shared" si="41"/>
        <v>24</v>
      </c>
      <c r="BO49" s="87"/>
      <c r="BP49" s="87"/>
      <c r="BQ49" s="87"/>
      <c r="BR49" s="87"/>
      <c r="BS49" s="84">
        <f t="shared" si="42"/>
        <v>24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2</v>
      </c>
      <c r="AH50" s="73">
        <f t="shared" si="45"/>
        <v>0</v>
      </c>
      <c r="AI50" s="73">
        <f t="shared" si="45"/>
        <v>0</v>
      </c>
      <c r="AJ50" s="73">
        <f t="shared" si="45"/>
        <v>79</v>
      </c>
      <c r="AK50" s="73">
        <f t="shared" si="45"/>
        <v>1</v>
      </c>
      <c r="AL50" s="73">
        <f t="shared" si="45"/>
        <v>1</v>
      </c>
      <c r="AM50" s="73">
        <f t="shared" si="45"/>
        <v>44</v>
      </c>
      <c r="AN50" s="73">
        <f t="shared" si="45"/>
        <v>0</v>
      </c>
      <c r="AO50" s="73">
        <f t="shared" si="45"/>
        <v>125</v>
      </c>
      <c r="AP50" s="73">
        <f t="shared" si="45"/>
        <v>0</v>
      </c>
      <c r="AQ50" s="73">
        <f t="shared" si="45"/>
        <v>0</v>
      </c>
      <c r="AR50" s="73">
        <f t="shared" si="45"/>
        <v>28</v>
      </c>
      <c r="AS50" s="73">
        <f t="shared" ref="AS50:BS50" si="46">SUM(AS41:AS49)</f>
        <v>0</v>
      </c>
      <c r="AT50" s="73">
        <f t="shared" si="46"/>
        <v>153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153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153</v>
      </c>
      <c r="BE50" s="73">
        <f t="shared" si="46"/>
        <v>0</v>
      </c>
      <c r="BF50" s="73">
        <f t="shared" si="46"/>
        <v>1</v>
      </c>
      <c r="BG50" s="73">
        <f t="shared" si="46"/>
        <v>1</v>
      </c>
      <c r="BH50" s="73">
        <f t="shared" si="46"/>
        <v>0</v>
      </c>
      <c r="BI50" s="73">
        <f t="shared" si="46"/>
        <v>155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155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155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0.83783783783783783</v>
      </c>
      <c r="H51" s="68">
        <f>SUM(H41:H49)</f>
        <v>71</v>
      </c>
      <c r="I51" s="68">
        <f>SUM(I41:I49)</f>
        <v>73</v>
      </c>
      <c r="J51" s="68">
        <f>SUM(J41:J49)</f>
        <v>2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5</v>
      </c>
      <c r="AH51" s="1">
        <f>AC51+AH50</f>
        <v>0</v>
      </c>
      <c r="AI51" s="1">
        <f>AD51+AI50</f>
        <v>3</v>
      </c>
      <c r="AJ51" s="2">
        <f>AJ50/F51</f>
        <v>0.42702702702702705</v>
      </c>
      <c r="AK51" s="1"/>
      <c r="AL51" s="1">
        <f>AG51+AL50</f>
        <v>6</v>
      </c>
      <c r="AM51" s="1">
        <f>AH51+AM50</f>
        <v>44</v>
      </c>
      <c r="AN51" s="1">
        <f>AI51+AN50</f>
        <v>3</v>
      </c>
      <c r="AO51" s="2">
        <f>AO50/F51</f>
        <v>0.67567567567567566</v>
      </c>
      <c r="AP51" s="1"/>
      <c r="AQ51" s="1">
        <f>AL51+AQ50</f>
        <v>6</v>
      </c>
      <c r="AR51" s="1">
        <f>AM51+AR50</f>
        <v>72</v>
      </c>
      <c r="AS51" s="1">
        <f>AN51+AS50</f>
        <v>3</v>
      </c>
      <c r="AT51" s="2">
        <f>AT50/F51</f>
        <v>0.82702702702702702</v>
      </c>
      <c r="AU51" s="1"/>
      <c r="AV51" s="1">
        <f>AQ51+AV50</f>
        <v>6</v>
      </c>
      <c r="AW51" s="1">
        <f>AR51+AW50</f>
        <v>72</v>
      </c>
      <c r="AX51" s="1">
        <f>AS51+AX50</f>
        <v>3</v>
      </c>
      <c r="AY51" s="2">
        <f>AY50/F51</f>
        <v>0.82702702702702702</v>
      </c>
      <c r="AZ51" s="1"/>
      <c r="BA51" s="1">
        <f>AV51+BA50</f>
        <v>6</v>
      </c>
      <c r="BB51" s="1">
        <f>AW51+BB50</f>
        <v>72</v>
      </c>
      <c r="BC51" s="1">
        <f>AX51+BC50</f>
        <v>3</v>
      </c>
      <c r="BD51" s="2">
        <f>BD50/F51</f>
        <v>0.82702702702702702</v>
      </c>
      <c r="BE51" s="1"/>
      <c r="BF51" s="1">
        <f>BA51+BF50</f>
        <v>7</v>
      </c>
      <c r="BG51" s="1">
        <f>BB51+BG50</f>
        <v>73</v>
      </c>
      <c r="BH51" s="1">
        <f>BC51+BH50</f>
        <v>3</v>
      </c>
      <c r="BI51" s="2">
        <f>BI50/F51</f>
        <v>0.83783783783783783</v>
      </c>
      <c r="BJ51" s="1"/>
      <c r="BK51" s="1">
        <f>BF51+BK50</f>
        <v>7</v>
      </c>
      <c r="BL51" s="1">
        <f>BG51+BL50</f>
        <v>73</v>
      </c>
      <c r="BM51" s="1">
        <f>BH51+BM50</f>
        <v>3</v>
      </c>
      <c r="BN51" s="2">
        <f>BN50/F51</f>
        <v>0.83783783783783783</v>
      </c>
      <c r="BO51" s="1"/>
      <c r="BP51" s="1">
        <f>BK51+BP50</f>
        <v>7</v>
      </c>
      <c r="BQ51" s="1">
        <f>BL51+BQ50</f>
        <v>73</v>
      </c>
      <c r="BR51" s="1">
        <f>BM51+BR50</f>
        <v>3</v>
      </c>
      <c r="BS51" s="2">
        <f>BS50/F51</f>
        <v>0.83783783783783783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62" customFormat="1" x14ac:dyDescent="0.3">
      <c r="A54" s="152"/>
      <c r="B54" s="157" t="s">
        <v>387</v>
      </c>
      <c r="C54" s="157">
        <v>1</v>
      </c>
      <c r="D54" s="157"/>
      <c r="E54" s="220">
        <v>15</v>
      </c>
      <c r="F54" s="157"/>
      <c r="G54" s="85">
        <f t="shared" ref="G54:G64" si="58">$BS54/E54</f>
        <v>1.4666666666666666</v>
      </c>
      <c r="H54" s="158"/>
      <c r="I54" s="92">
        <f t="shared" si="0"/>
        <v>3</v>
      </c>
      <c r="J54" s="159">
        <v>3</v>
      </c>
      <c r="K54" s="161"/>
      <c r="L54" s="161"/>
      <c r="M54" s="161"/>
      <c r="N54" s="161"/>
      <c r="O54" s="161"/>
      <c r="P54" s="158">
        <f>SUM(M54:O54)+H54</f>
        <v>0</v>
      </c>
      <c r="Q54" s="161"/>
      <c r="R54" s="161"/>
      <c r="S54" s="161"/>
      <c r="T54" s="161"/>
      <c r="U54" s="157">
        <f t="shared" si="47"/>
        <v>0</v>
      </c>
      <c r="V54" s="161"/>
      <c r="W54" s="161"/>
      <c r="X54" s="161"/>
      <c r="Y54" s="161"/>
      <c r="Z54" s="157">
        <f t="shared" si="48"/>
        <v>0</v>
      </c>
      <c r="AA54" s="161">
        <v>1</v>
      </c>
      <c r="AB54" s="161">
        <v>19</v>
      </c>
      <c r="AC54" s="161"/>
      <c r="AD54" s="161">
        <v>1</v>
      </c>
      <c r="AE54" s="157">
        <f t="shared" si="49"/>
        <v>21</v>
      </c>
      <c r="AF54" s="161">
        <v>1</v>
      </c>
      <c r="AG54" s="161"/>
      <c r="AH54" s="161"/>
      <c r="AI54" s="161"/>
      <c r="AJ54" s="157">
        <f t="shared" si="50"/>
        <v>22</v>
      </c>
      <c r="AK54" s="161"/>
      <c r="AL54" s="161"/>
      <c r="AM54" s="161"/>
      <c r="AN54" s="161"/>
      <c r="AO54" s="157">
        <f t="shared" si="51"/>
        <v>22</v>
      </c>
      <c r="AP54" s="161"/>
      <c r="AQ54" s="161"/>
      <c r="AR54" s="161"/>
      <c r="AS54" s="161"/>
      <c r="AT54" s="157">
        <f t="shared" si="52"/>
        <v>22</v>
      </c>
      <c r="AU54" s="161"/>
      <c r="AV54" s="161"/>
      <c r="AW54" s="161"/>
      <c r="AX54" s="161"/>
      <c r="AY54" s="157">
        <f t="shared" si="53"/>
        <v>22</v>
      </c>
      <c r="AZ54" s="161"/>
      <c r="BA54" s="161"/>
      <c r="BB54" s="161"/>
      <c r="BC54" s="161"/>
      <c r="BD54" s="157">
        <f t="shared" si="54"/>
        <v>22</v>
      </c>
      <c r="BE54" s="161"/>
      <c r="BF54" s="161"/>
      <c r="BG54" s="161"/>
      <c r="BH54" s="161"/>
      <c r="BI54" s="157">
        <f t="shared" si="55"/>
        <v>22</v>
      </c>
      <c r="BJ54" s="161"/>
      <c r="BK54" s="161"/>
      <c r="BL54" s="161"/>
      <c r="BM54" s="161"/>
      <c r="BN54" s="157">
        <f t="shared" si="56"/>
        <v>22</v>
      </c>
      <c r="BO54" s="161"/>
      <c r="BP54" s="161"/>
      <c r="BQ54" s="161"/>
      <c r="BR54" s="161"/>
      <c r="BS54" s="157">
        <f t="shared" si="57"/>
        <v>22</v>
      </c>
    </row>
    <row r="55" spans="1:71" s="171" customFormat="1" x14ac:dyDescent="0.3">
      <c r="A55" s="172"/>
      <c r="B55" s="164" t="s">
        <v>71</v>
      </c>
      <c r="C55" s="165">
        <v>2</v>
      </c>
      <c r="D55" s="165">
        <v>9133</v>
      </c>
      <c r="E55" s="164">
        <v>23</v>
      </c>
      <c r="F55" s="164"/>
      <c r="G55" s="166">
        <f t="shared" si="58"/>
        <v>1.0869565217391304</v>
      </c>
      <c r="H55" s="167">
        <v>12</v>
      </c>
      <c r="I55" s="168">
        <f t="shared" si="0"/>
        <v>13</v>
      </c>
      <c r="J55" s="169">
        <v>1</v>
      </c>
      <c r="K55" s="170">
        <v>2025</v>
      </c>
      <c r="L55" s="170">
        <v>2024</v>
      </c>
      <c r="M55" s="170"/>
      <c r="N55" s="170"/>
      <c r="O55" s="170"/>
      <c r="P55" s="167">
        <f>SUM(M55:O55)+H55</f>
        <v>12</v>
      </c>
      <c r="Q55" s="170"/>
      <c r="R55" s="170"/>
      <c r="S55" s="170"/>
      <c r="T55" s="170"/>
      <c r="U55" s="164">
        <f t="shared" si="47"/>
        <v>12</v>
      </c>
      <c r="V55" s="170"/>
      <c r="W55" s="170"/>
      <c r="X55" s="170"/>
      <c r="Y55" s="170"/>
      <c r="Z55" s="164">
        <f t="shared" si="48"/>
        <v>12</v>
      </c>
      <c r="AA55" s="170"/>
      <c r="AB55" s="170"/>
      <c r="AC55" s="170"/>
      <c r="AD55" s="170"/>
      <c r="AE55" s="164">
        <f t="shared" si="49"/>
        <v>12</v>
      </c>
      <c r="AF55" s="170"/>
      <c r="AG55" s="170"/>
      <c r="AH55" s="170"/>
      <c r="AI55" s="170"/>
      <c r="AJ55" s="164">
        <f t="shared" si="50"/>
        <v>12</v>
      </c>
      <c r="AK55" s="170"/>
      <c r="AL55" s="170"/>
      <c r="AM55" s="170">
        <v>10</v>
      </c>
      <c r="AN55" s="170">
        <v>1</v>
      </c>
      <c r="AO55" s="164">
        <f t="shared" si="51"/>
        <v>23</v>
      </c>
      <c r="AP55" s="170">
        <v>1</v>
      </c>
      <c r="AQ55" s="170"/>
      <c r="AR55" s="170"/>
      <c r="AS55" s="170"/>
      <c r="AT55" s="164">
        <f t="shared" si="52"/>
        <v>24</v>
      </c>
      <c r="AU55" s="170"/>
      <c r="AV55" s="170"/>
      <c r="AW55" s="170"/>
      <c r="AX55" s="170"/>
      <c r="AY55" s="164">
        <f t="shared" si="53"/>
        <v>24</v>
      </c>
      <c r="AZ55" s="170"/>
      <c r="BA55" s="170">
        <v>1</v>
      </c>
      <c r="BB55" s="170"/>
      <c r="BC55" s="170"/>
      <c r="BD55" s="164">
        <f t="shared" si="54"/>
        <v>25</v>
      </c>
      <c r="BE55" s="170"/>
      <c r="BF55" s="170"/>
      <c r="BG55" s="170"/>
      <c r="BH55" s="170"/>
      <c r="BI55" s="164">
        <f t="shared" si="55"/>
        <v>25</v>
      </c>
      <c r="BJ55" s="170"/>
      <c r="BK55" s="170"/>
      <c r="BL55" s="170"/>
      <c r="BM55" s="170"/>
      <c r="BN55" s="164">
        <f t="shared" si="56"/>
        <v>25</v>
      </c>
      <c r="BO55" s="170"/>
      <c r="BP55" s="170"/>
      <c r="BQ55" s="170"/>
      <c r="BR55" s="170"/>
      <c r="BS55" s="164">
        <f t="shared" si="57"/>
        <v>25</v>
      </c>
    </row>
    <row r="56" spans="1:71" s="171" customFormat="1" x14ac:dyDescent="0.3">
      <c r="A56" s="172"/>
      <c r="B56" s="164" t="s">
        <v>192</v>
      </c>
      <c r="C56" s="165">
        <v>3</v>
      </c>
      <c r="D56" s="165">
        <v>7315</v>
      </c>
      <c r="E56" s="164">
        <v>44</v>
      </c>
      <c r="F56" s="164"/>
      <c r="G56" s="166">
        <f t="shared" si="58"/>
        <v>1.0681818181818181</v>
      </c>
      <c r="H56" s="167">
        <v>35</v>
      </c>
      <c r="I56" s="168">
        <f t="shared" ref="I56:I74" si="59">+H56+J56</f>
        <v>35</v>
      </c>
      <c r="J56" s="169"/>
      <c r="K56" s="170">
        <v>2025</v>
      </c>
      <c r="L56" s="170">
        <v>2025</v>
      </c>
      <c r="M56" s="175"/>
      <c r="N56" s="175"/>
      <c r="O56" s="175"/>
      <c r="P56" s="167">
        <f t="shared" ref="P56:P64" si="60">SUM(M56:O56)+H56</f>
        <v>35</v>
      </c>
      <c r="Q56" s="170"/>
      <c r="R56" s="170"/>
      <c r="S56" s="170"/>
      <c r="T56" s="170"/>
      <c r="U56" s="164">
        <f t="shared" si="47"/>
        <v>35</v>
      </c>
      <c r="V56" s="170"/>
      <c r="W56" s="170"/>
      <c r="X56" s="170"/>
      <c r="Y56" s="170"/>
      <c r="Z56" s="164">
        <f t="shared" si="48"/>
        <v>35</v>
      </c>
      <c r="AA56" s="170"/>
      <c r="AB56" s="170"/>
      <c r="AC56" s="170"/>
      <c r="AD56" s="170"/>
      <c r="AE56" s="164">
        <f t="shared" si="49"/>
        <v>35</v>
      </c>
      <c r="AF56" s="170"/>
      <c r="AG56" s="170"/>
      <c r="AH56" s="170"/>
      <c r="AI56" s="170"/>
      <c r="AJ56" s="164">
        <f t="shared" si="50"/>
        <v>35</v>
      </c>
      <c r="AK56" s="170"/>
      <c r="AL56" s="170"/>
      <c r="AM56" s="170"/>
      <c r="AN56" s="170"/>
      <c r="AO56" s="164">
        <f t="shared" si="51"/>
        <v>35</v>
      </c>
      <c r="AP56" s="170"/>
      <c r="AQ56" s="170">
        <v>1</v>
      </c>
      <c r="AR56" s="170">
        <v>5</v>
      </c>
      <c r="AS56" s="170"/>
      <c r="AT56" s="164">
        <f t="shared" si="52"/>
        <v>41</v>
      </c>
      <c r="AU56" s="170"/>
      <c r="AV56" s="170"/>
      <c r="AW56" s="170"/>
      <c r="AX56" s="170"/>
      <c r="AY56" s="164">
        <f t="shared" si="53"/>
        <v>41</v>
      </c>
      <c r="AZ56" s="170"/>
      <c r="BA56" s="170"/>
      <c r="BB56" s="170">
        <v>4</v>
      </c>
      <c r="BC56" s="170"/>
      <c r="BD56" s="164">
        <f t="shared" si="54"/>
        <v>45</v>
      </c>
      <c r="BE56" s="170"/>
      <c r="BF56" s="170">
        <v>2</v>
      </c>
      <c r="BG56" s="170"/>
      <c r="BH56" s="170"/>
      <c r="BI56" s="164">
        <f t="shared" si="55"/>
        <v>47</v>
      </c>
      <c r="BJ56" s="170"/>
      <c r="BK56" s="170"/>
      <c r="BL56" s="170"/>
      <c r="BM56" s="170"/>
      <c r="BN56" s="164">
        <f t="shared" si="56"/>
        <v>47</v>
      </c>
      <c r="BO56" s="170"/>
      <c r="BP56" s="170"/>
      <c r="BQ56" s="170"/>
      <c r="BR56" s="170"/>
      <c r="BS56" s="164">
        <f t="shared" si="57"/>
        <v>47</v>
      </c>
    </row>
    <row r="57" spans="1:71" s="171" customFormat="1" x14ac:dyDescent="0.3">
      <c r="A57" s="163"/>
      <c r="B57" s="164" t="s">
        <v>180</v>
      </c>
      <c r="C57" s="165">
        <v>8</v>
      </c>
      <c r="D57" s="165">
        <v>9103</v>
      </c>
      <c r="E57" s="164">
        <v>27</v>
      </c>
      <c r="F57" s="164"/>
      <c r="G57" s="166">
        <f>$BS57/E57</f>
        <v>1.037037037037037</v>
      </c>
      <c r="H57" s="167">
        <v>22</v>
      </c>
      <c r="I57" s="168">
        <f t="shared" si="59"/>
        <v>22</v>
      </c>
      <c r="J57" s="169"/>
      <c r="K57" s="170">
        <v>2025</v>
      </c>
      <c r="L57" s="170">
        <v>2025</v>
      </c>
      <c r="M57" s="175"/>
      <c r="N57" s="175"/>
      <c r="O57" s="175"/>
      <c r="P57" s="167">
        <f t="shared" si="60"/>
        <v>22</v>
      </c>
      <c r="Q57" s="170"/>
      <c r="R57" s="170"/>
      <c r="S57" s="170"/>
      <c r="T57" s="170"/>
      <c r="U57" s="164">
        <f t="shared" si="47"/>
        <v>22</v>
      </c>
      <c r="V57" s="170"/>
      <c r="W57" s="170"/>
      <c r="X57" s="170"/>
      <c r="Y57" s="170"/>
      <c r="Z57" s="164">
        <f t="shared" si="48"/>
        <v>22</v>
      </c>
      <c r="AA57" s="170"/>
      <c r="AB57" s="170"/>
      <c r="AC57" s="170"/>
      <c r="AD57" s="170"/>
      <c r="AE57" s="164">
        <f t="shared" si="49"/>
        <v>22</v>
      </c>
      <c r="AF57" s="170"/>
      <c r="AG57" s="170"/>
      <c r="AH57" s="170"/>
      <c r="AI57" s="170"/>
      <c r="AJ57" s="164">
        <f t="shared" si="50"/>
        <v>22</v>
      </c>
      <c r="AK57" s="170"/>
      <c r="AL57" s="170"/>
      <c r="AM57" s="170"/>
      <c r="AN57" s="170"/>
      <c r="AO57" s="164">
        <f t="shared" si="51"/>
        <v>22</v>
      </c>
      <c r="AP57" s="170"/>
      <c r="AQ57" s="170"/>
      <c r="AR57" s="170"/>
      <c r="AS57" s="170"/>
      <c r="AT57" s="164">
        <f t="shared" si="52"/>
        <v>22</v>
      </c>
      <c r="AU57" s="170"/>
      <c r="AV57" s="170"/>
      <c r="AW57" s="170"/>
      <c r="AX57" s="170"/>
      <c r="AY57" s="164">
        <f t="shared" si="53"/>
        <v>22</v>
      </c>
      <c r="AZ57" s="170"/>
      <c r="BA57" s="170">
        <v>1</v>
      </c>
      <c r="BB57" s="170">
        <v>5</v>
      </c>
      <c r="BC57" s="170"/>
      <c r="BD57" s="164">
        <f t="shared" si="54"/>
        <v>28</v>
      </c>
      <c r="BE57" s="170"/>
      <c r="BF57" s="170"/>
      <c r="BG57" s="170"/>
      <c r="BH57" s="170"/>
      <c r="BI57" s="164">
        <f t="shared" si="55"/>
        <v>28</v>
      </c>
      <c r="BJ57" s="170"/>
      <c r="BK57" s="170"/>
      <c r="BL57" s="170"/>
      <c r="BM57" s="170"/>
      <c r="BN57" s="164">
        <f t="shared" si="56"/>
        <v>28</v>
      </c>
      <c r="BO57" s="170"/>
      <c r="BP57" s="170"/>
      <c r="BQ57" s="170"/>
      <c r="BR57" s="170"/>
      <c r="BS57" s="164">
        <f t="shared" si="57"/>
        <v>28</v>
      </c>
    </row>
    <row r="58" spans="1:71" s="171" customFormat="1" x14ac:dyDescent="0.3">
      <c r="A58" s="172"/>
      <c r="B58" s="164" t="s">
        <v>373</v>
      </c>
      <c r="C58" s="165">
        <v>11</v>
      </c>
      <c r="D58" s="165"/>
      <c r="E58" s="164">
        <v>21</v>
      </c>
      <c r="F58" s="164"/>
      <c r="G58" s="166">
        <f t="shared" si="58"/>
        <v>1.5714285714285714</v>
      </c>
      <c r="H58" s="167">
        <v>9</v>
      </c>
      <c r="I58" s="168">
        <f t="shared" si="59"/>
        <v>16</v>
      </c>
      <c r="J58" s="169">
        <v>7</v>
      </c>
      <c r="K58" s="170">
        <v>2025</v>
      </c>
      <c r="L58" s="170">
        <v>2024</v>
      </c>
      <c r="M58" s="175">
        <v>4</v>
      </c>
      <c r="N58" s="175"/>
      <c r="O58" s="175"/>
      <c r="P58" s="167">
        <f t="shared" si="60"/>
        <v>13</v>
      </c>
      <c r="Q58" s="170"/>
      <c r="R58" s="170"/>
      <c r="S58" s="170"/>
      <c r="T58" s="170"/>
      <c r="U58" s="164">
        <f t="shared" si="47"/>
        <v>13</v>
      </c>
      <c r="V58" s="170">
        <v>2</v>
      </c>
      <c r="W58" s="170">
        <v>1</v>
      </c>
      <c r="X58" s="170"/>
      <c r="Y58" s="170"/>
      <c r="Z58" s="164">
        <f t="shared" si="48"/>
        <v>16</v>
      </c>
      <c r="AA58" s="170"/>
      <c r="AB58" s="170"/>
      <c r="AC58" s="170"/>
      <c r="AD58" s="170"/>
      <c r="AE58" s="164">
        <f t="shared" si="49"/>
        <v>16</v>
      </c>
      <c r="AF58" s="170"/>
      <c r="AG58" s="170"/>
      <c r="AH58" s="170">
        <v>2</v>
      </c>
      <c r="AI58" s="170"/>
      <c r="AJ58" s="164">
        <f t="shared" si="50"/>
        <v>18</v>
      </c>
      <c r="AK58" s="170">
        <v>1</v>
      </c>
      <c r="AL58" s="170"/>
      <c r="AM58" s="170"/>
      <c r="AN58" s="170">
        <v>1</v>
      </c>
      <c r="AO58" s="164">
        <f t="shared" si="51"/>
        <v>20</v>
      </c>
      <c r="AP58" s="170"/>
      <c r="AQ58" s="170">
        <v>5</v>
      </c>
      <c r="AR58" s="170"/>
      <c r="AS58" s="170"/>
      <c r="AT58" s="164">
        <f t="shared" si="52"/>
        <v>25</v>
      </c>
      <c r="AU58" s="170"/>
      <c r="AV58" s="170"/>
      <c r="AW58" s="170"/>
      <c r="AX58" s="170"/>
      <c r="AY58" s="164">
        <f t="shared" si="53"/>
        <v>25</v>
      </c>
      <c r="AZ58" s="170"/>
      <c r="BA58" s="170">
        <v>2</v>
      </c>
      <c r="BB58" s="170">
        <v>6</v>
      </c>
      <c r="BC58" s="170"/>
      <c r="BD58" s="164">
        <f t="shared" si="54"/>
        <v>33</v>
      </c>
      <c r="BE58" s="170"/>
      <c r="BF58" s="170"/>
      <c r="BG58" s="170"/>
      <c r="BH58" s="170"/>
      <c r="BI58" s="164">
        <f t="shared" si="55"/>
        <v>33</v>
      </c>
      <c r="BJ58" s="170"/>
      <c r="BK58" s="170"/>
      <c r="BL58" s="170"/>
      <c r="BM58" s="170"/>
      <c r="BN58" s="164">
        <f t="shared" si="56"/>
        <v>33</v>
      </c>
      <c r="BO58" s="170"/>
      <c r="BP58" s="170"/>
      <c r="BQ58" s="170"/>
      <c r="BR58" s="170"/>
      <c r="BS58" s="164">
        <f t="shared" si="57"/>
        <v>33</v>
      </c>
    </row>
    <row r="59" spans="1:71" s="88" customFormat="1" x14ac:dyDescent="0.3">
      <c r="A59" s="96"/>
      <c r="B59" s="84" t="s">
        <v>374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>
        <v>2025</v>
      </c>
      <c r="L59" s="87">
        <v>2024</v>
      </c>
      <c r="M59" s="99"/>
      <c r="N59" s="99"/>
      <c r="O59" s="99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171" customFormat="1" x14ac:dyDescent="0.3">
      <c r="A60" s="172"/>
      <c r="B60" s="164" t="s">
        <v>106</v>
      </c>
      <c r="C60" s="165">
        <v>24</v>
      </c>
      <c r="D60" s="165">
        <v>670</v>
      </c>
      <c r="E60" s="164">
        <v>22</v>
      </c>
      <c r="F60" s="164"/>
      <c r="G60" s="166">
        <f t="shared" si="58"/>
        <v>1.0909090909090908</v>
      </c>
      <c r="H60" s="167">
        <v>13</v>
      </c>
      <c r="I60" s="168">
        <f t="shared" si="59"/>
        <v>17</v>
      </c>
      <c r="J60" s="169">
        <v>4</v>
      </c>
      <c r="K60" s="170">
        <v>2025</v>
      </c>
      <c r="L60" s="170">
        <v>2024</v>
      </c>
      <c r="M60" s="175"/>
      <c r="N60" s="175"/>
      <c r="O60" s="175"/>
      <c r="P60" s="167">
        <f t="shared" si="60"/>
        <v>13</v>
      </c>
      <c r="Q60" s="170"/>
      <c r="R60" s="170"/>
      <c r="S60" s="170"/>
      <c r="T60" s="170"/>
      <c r="U60" s="164">
        <f t="shared" si="47"/>
        <v>13</v>
      </c>
      <c r="V60" s="170"/>
      <c r="W60" s="170"/>
      <c r="X60" s="170"/>
      <c r="Y60" s="170"/>
      <c r="Z60" s="164">
        <f t="shared" si="48"/>
        <v>13</v>
      </c>
      <c r="AA60" s="170"/>
      <c r="AB60" s="170"/>
      <c r="AC60" s="170"/>
      <c r="AD60" s="170"/>
      <c r="AE60" s="164">
        <f t="shared" si="49"/>
        <v>13</v>
      </c>
      <c r="AF60" s="170">
        <v>1</v>
      </c>
      <c r="AG60" s="170"/>
      <c r="AH60" s="170">
        <v>8</v>
      </c>
      <c r="AI60" s="170">
        <v>1</v>
      </c>
      <c r="AJ60" s="164">
        <f t="shared" si="50"/>
        <v>23</v>
      </c>
      <c r="AK60" s="170"/>
      <c r="AL60" s="170"/>
      <c r="AM60" s="170"/>
      <c r="AN60" s="170"/>
      <c r="AO60" s="164">
        <f t="shared" si="51"/>
        <v>23</v>
      </c>
      <c r="AP60" s="170"/>
      <c r="AQ60" s="170"/>
      <c r="AR60" s="170"/>
      <c r="AS60" s="170">
        <v>1</v>
      </c>
      <c r="AT60" s="164">
        <f t="shared" si="52"/>
        <v>24</v>
      </c>
      <c r="AU60" s="170"/>
      <c r="AV60" s="170"/>
      <c r="AW60" s="170"/>
      <c r="AX60" s="170"/>
      <c r="AY60" s="164">
        <f t="shared" si="53"/>
        <v>24</v>
      </c>
      <c r="AZ60" s="170"/>
      <c r="BA60" s="170"/>
      <c r="BB60" s="170"/>
      <c r="BC60" s="170"/>
      <c r="BD60" s="164">
        <f t="shared" si="54"/>
        <v>24</v>
      </c>
      <c r="BE60" s="170"/>
      <c r="BF60" s="170"/>
      <c r="BG60" s="170"/>
      <c r="BH60" s="170"/>
      <c r="BI60" s="164">
        <f t="shared" si="55"/>
        <v>24</v>
      </c>
      <c r="BJ60" s="170"/>
      <c r="BK60" s="170"/>
      <c r="BL60" s="170"/>
      <c r="BM60" s="170"/>
      <c r="BN60" s="164">
        <f t="shared" si="56"/>
        <v>24</v>
      </c>
      <c r="BO60" s="170"/>
      <c r="BP60" s="170"/>
      <c r="BQ60" s="170"/>
      <c r="BR60" s="170"/>
      <c r="BS60" s="164">
        <f t="shared" si="57"/>
        <v>24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0.96969696969696972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>
        <v>16</v>
      </c>
      <c r="AS61" s="87"/>
      <c r="AT61" s="84">
        <f t="shared" si="52"/>
        <v>32</v>
      </c>
      <c r="AU61" s="87"/>
      <c r="AV61" s="87"/>
      <c r="AW61" s="87"/>
      <c r="AX61" s="87"/>
      <c r="AY61" s="84">
        <f t="shared" si="53"/>
        <v>32</v>
      </c>
      <c r="AZ61" s="87"/>
      <c r="BA61" s="87"/>
      <c r="BB61" s="87"/>
      <c r="BC61" s="87"/>
      <c r="BD61" s="84">
        <f t="shared" si="54"/>
        <v>32</v>
      </c>
      <c r="BE61" s="87"/>
      <c r="BF61" s="87"/>
      <c r="BG61" s="87"/>
      <c r="BH61" s="87"/>
      <c r="BI61" s="84">
        <f t="shared" si="55"/>
        <v>32</v>
      </c>
      <c r="BJ61" s="87"/>
      <c r="BK61" s="87"/>
      <c r="BL61" s="87"/>
      <c r="BM61" s="87"/>
      <c r="BN61" s="84">
        <f t="shared" si="56"/>
        <v>32</v>
      </c>
      <c r="BO61" s="87"/>
      <c r="BP61" s="87"/>
      <c r="BQ61" s="87"/>
      <c r="BR61" s="87"/>
      <c r="BS61" s="84">
        <f t="shared" si="57"/>
        <v>32</v>
      </c>
    </row>
    <row r="62" spans="1:71" s="171" customFormat="1" x14ac:dyDescent="0.3">
      <c r="A62" s="172"/>
      <c r="B62" s="164" t="s">
        <v>85</v>
      </c>
      <c r="C62" s="165">
        <v>78</v>
      </c>
      <c r="D62" s="165">
        <v>6018</v>
      </c>
      <c r="E62" s="164">
        <v>38</v>
      </c>
      <c r="F62" s="164"/>
      <c r="G62" s="166">
        <f t="shared" si="58"/>
        <v>1.0789473684210527</v>
      </c>
      <c r="H62" s="167">
        <v>23</v>
      </c>
      <c r="I62" s="168">
        <f t="shared" si="59"/>
        <v>24</v>
      </c>
      <c r="J62" s="169">
        <v>1</v>
      </c>
      <c r="K62" s="170">
        <v>2025</v>
      </c>
      <c r="L62" s="170">
        <v>2024</v>
      </c>
      <c r="M62" s="170"/>
      <c r="N62" s="170"/>
      <c r="O62" s="170"/>
      <c r="P62" s="167">
        <f t="shared" si="60"/>
        <v>23</v>
      </c>
      <c r="Q62" s="170"/>
      <c r="R62" s="170"/>
      <c r="S62" s="170"/>
      <c r="T62" s="170"/>
      <c r="U62" s="164">
        <f t="shared" si="47"/>
        <v>23</v>
      </c>
      <c r="V62" s="170"/>
      <c r="W62" s="170">
        <v>5</v>
      </c>
      <c r="X62" s="170"/>
      <c r="Y62" s="170">
        <v>1</v>
      </c>
      <c r="Z62" s="164">
        <f t="shared" si="48"/>
        <v>29</v>
      </c>
      <c r="AA62" s="170"/>
      <c r="AB62" s="170"/>
      <c r="AC62" s="170"/>
      <c r="AD62" s="170"/>
      <c r="AE62" s="164">
        <f t="shared" si="49"/>
        <v>29</v>
      </c>
      <c r="AF62" s="170"/>
      <c r="AG62" s="170"/>
      <c r="AH62" s="170"/>
      <c r="AI62" s="170"/>
      <c r="AJ62" s="164">
        <f t="shared" si="50"/>
        <v>29</v>
      </c>
      <c r="AK62" s="170"/>
      <c r="AL62" s="170"/>
      <c r="AM62" s="170"/>
      <c r="AN62" s="170"/>
      <c r="AO62" s="164">
        <f t="shared" si="51"/>
        <v>29</v>
      </c>
      <c r="AP62" s="170"/>
      <c r="AQ62" s="170"/>
      <c r="AR62" s="170">
        <v>11</v>
      </c>
      <c r="AS62" s="170"/>
      <c r="AT62" s="164">
        <f t="shared" si="52"/>
        <v>40</v>
      </c>
      <c r="AU62" s="170"/>
      <c r="AV62" s="170"/>
      <c r="AW62" s="170"/>
      <c r="AX62" s="170"/>
      <c r="AY62" s="164">
        <f t="shared" si="53"/>
        <v>40</v>
      </c>
      <c r="AZ62" s="170"/>
      <c r="BA62" s="170">
        <v>1</v>
      </c>
      <c r="BB62" s="170"/>
      <c r="BC62" s="170"/>
      <c r="BD62" s="164">
        <f t="shared" si="54"/>
        <v>41</v>
      </c>
      <c r="BE62" s="170"/>
      <c r="BF62" s="170"/>
      <c r="BG62" s="170"/>
      <c r="BH62" s="170"/>
      <c r="BI62" s="164">
        <f t="shared" si="55"/>
        <v>41</v>
      </c>
      <c r="BJ62" s="170"/>
      <c r="BK62" s="170"/>
      <c r="BL62" s="170"/>
      <c r="BM62" s="170"/>
      <c r="BN62" s="164">
        <f t="shared" si="56"/>
        <v>41</v>
      </c>
      <c r="BO62" s="170"/>
      <c r="BP62" s="170"/>
      <c r="BQ62" s="170"/>
      <c r="BR62" s="170"/>
      <c r="BS62" s="164">
        <f t="shared" si="57"/>
        <v>41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0.81481481481481477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99"/>
      <c r="N63" s="99"/>
      <c r="O63" s="99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>
        <v>14</v>
      </c>
      <c r="BM63" s="87"/>
      <c r="BN63" s="84">
        <f t="shared" si="56"/>
        <v>22</v>
      </c>
      <c r="BO63" s="87"/>
      <c r="BP63" s="87"/>
      <c r="BQ63" s="87"/>
      <c r="BR63" s="87"/>
      <c r="BS63" s="84">
        <f t="shared" si="57"/>
        <v>22</v>
      </c>
    </row>
    <row r="64" spans="1:71" s="171" customFormat="1" x14ac:dyDescent="0.3">
      <c r="A64" s="241"/>
      <c r="B64" s="164" t="s">
        <v>361</v>
      </c>
      <c r="C64" s="165">
        <v>254</v>
      </c>
      <c r="D64" s="165"/>
      <c r="E64" s="164">
        <v>20</v>
      </c>
      <c r="F64" s="164"/>
      <c r="G64" s="166">
        <f t="shared" si="58"/>
        <v>1</v>
      </c>
      <c r="H64" s="167">
        <v>8</v>
      </c>
      <c r="I64" s="168">
        <f t="shared" si="59"/>
        <v>10</v>
      </c>
      <c r="J64" s="169">
        <v>2</v>
      </c>
      <c r="K64" s="170">
        <v>2025</v>
      </c>
      <c r="L64" s="170">
        <v>2024</v>
      </c>
      <c r="M64" s="175"/>
      <c r="N64" s="175"/>
      <c r="O64" s="175"/>
      <c r="P64" s="167">
        <f t="shared" si="60"/>
        <v>8</v>
      </c>
      <c r="Q64" s="170"/>
      <c r="R64" s="170"/>
      <c r="S64" s="170"/>
      <c r="T64" s="170"/>
      <c r="U64" s="164">
        <f t="shared" si="47"/>
        <v>8</v>
      </c>
      <c r="V64" s="170">
        <v>1</v>
      </c>
      <c r="W64" s="170"/>
      <c r="X64" s="170"/>
      <c r="Y64" s="170"/>
      <c r="Z64" s="164">
        <f t="shared" si="48"/>
        <v>9</v>
      </c>
      <c r="AA64" s="170"/>
      <c r="AB64" s="170"/>
      <c r="AC64" s="170"/>
      <c r="AD64" s="170"/>
      <c r="AE64" s="164">
        <f t="shared" si="49"/>
        <v>9</v>
      </c>
      <c r="AF64" s="170"/>
      <c r="AG64" s="170"/>
      <c r="AH64" s="170"/>
      <c r="AI64" s="170"/>
      <c r="AJ64" s="164">
        <f t="shared" si="50"/>
        <v>9</v>
      </c>
      <c r="AK64" s="170"/>
      <c r="AL64" s="170"/>
      <c r="AM64" s="170"/>
      <c r="AN64" s="170"/>
      <c r="AO64" s="164">
        <f t="shared" si="51"/>
        <v>9</v>
      </c>
      <c r="AP64" s="170">
        <v>1</v>
      </c>
      <c r="AQ64" s="170"/>
      <c r="AR64" s="170">
        <v>10</v>
      </c>
      <c r="AS64" s="170"/>
      <c r="AT64" s="164">
        <f t="shared" si="52"/>
        <v>20</v>
      </c>
      <c r="AU64" s="170"/>
      <c r="AV64" s="170"/>
      <c r="AW64" s="170"/>
      <c r="AX64" s="170"/>
      <c r="AY64" s="164">
        <f t="shared" si="53"/>
        <v>20</v>
      </c>
      <c r="AZ64" s="170"/>
      <c r="BA64" s="170"/>
      <c r="BB64" s="170"/>
      <c r="BC64" s="170"/>
      <c r="BD64" s="164">
        <f t="shared" si="54"/>
        <v>20</v>
      </c>
      <c r="BE64" s="170"/>
      <c r="BF64" s="170"/>
      <c r="BG64" s="170"/>
      <c r="BH64" s="170"/>
      <c r="BI64" s="164">
        <f t="shared" si="55"/>
        <v>20</v>
      </c>
      <c r="BJ64" s="170"/>
      <c r="BK64" s="170"/>
      <c r="BL64" s="170"/>
      <c r="BM64" s="170"/>
      <c r="BN64" s="164">
        <f t="shared" si="56"/>
        <v>20</v>
      </c>
      <c r="BO64" s="170"/>
      <c r="BP64" s="170"/>
      <c r="BQ64" s="170"/>
      <c r="BR64" s="170"/>
      <c r="BS64" s="164">
        <f t="shared" si="57"/>
        <v>20</v>
      </c>
    </row>
    <row r="65" spans="1:71" s="88" customFormat="1" x14ac:dyDescent="0.3">
      <c r="A65" s="121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1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187</v>
      </c>
      <c r="AF65" s="86">
        <f t="shared" si="61"/>
        <v>2</v>
      </c>
      <c r="AG65" s="86">
        <f t="shared" si="61"/>
        <v>0</v>
      </c>
      <c r="AH65" s="86">
        <f t="shared" si="61"/>
        <v>10</v>
      </c>
      <c r="AI65" s="86">
        <f t="shared" si="61"/>
        <v>1</v>
      </c>
      <c r="AJ65" s="86">
        <f t="shared" si="61"/>
        <v>200</v>
      </c>
      <c r="AK65" s="86">
        <f t="shared" si="61"/>
        <v>1</v>
      </c>
      <c r="AL65" s="86">
        <f t="shared" si="61"/>
        <v>0</v>
      </c>
      <c r="AM65" s="86">
        <f t="shared" si="61"/>
        <v>10</v>
      </c>
      <c r="AN65" s="86">
        <f t="shared" si="61"/>
        <v>2</v>
      </c>
      <c r="AO65" s="86">
        <f t="shared" si="61"/>
        <v>213</v>
      </c>
      <c r="AP65" s="86">
        <f t="shared" si="61"/>
        <v>2</v>
      </c>
      <c r="AQ65" s="86">
        <f t="shared" si="61"/>
        <v>6</v>
      </c>
      <c r="AR65" s="86">
        <f t="shared" si="61"/>
        <v>42</v>
      </c>
      <c r="AS65" s="86">
        <f t="shared" si="61"/>
        <v>1</v>
      </c>
      <c r="AT65" s="86">
        <f t="shared" si="61"/>
        <v>264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264</v>
      </c>
      <c r="AZ65" s="86">
        <f t="shared" si="62"/>
        <v>0</v>
      </c>
      <c r="BA65" s="86">
        <f t="shared" si="62"/>
        <v>5</v>
      </c>
      <c r="BB65" s="86">
        <f t="shared" si="62"/>
        <v>15</v>
      </c>
      <c r="BC65" s="86">
        <f t="shared" si="62"/>
        <v>0</v>
      </c>
      <c r="BD65" s="86">
        <f t="shared" si="62"/>
        <v>284</v>
      </c>
      <c r="BE65" s="86">
        <f t="shared" si="62"/>
        <v>0</v>
      </c>
      <c r="BF65" s="86">
        <f t="shared" si="62"/>
        <v>2</v>
      </c>
      <c r="BG65" s="86">
        <f t="shared" si="62"/>
        <v>0</v>
      </c>
      <c r="BH65" s="86">
        <f t="shared" si="62"/>
        <v>0</v>
      </c>
      <c r="BI65" s="86">
        <f t="shared" si="62"/>
        <v>286</v>
      </c>
      <c r="BJ65" s="86">
        <f t="shared" si="62"/>
        <v>0</v>
      </c>
      <c r="BK65" s="86">
        <f t="shared" si="62"/>
        <v>0</v>
      </c>
      <c r="BL65" s="86">
        <f t="shared" si="62"/>
        <v>14</v>
      </c>
      <c r="BM65" s="86">
        <f t="shared" si="62"/>
        <v>0</v>
      </c>
      <c r="BN65" s="86">
        <f t="shared" si="62"/>
        <v>300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300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285</v>
      </c>
      <c r="F66" s="84">
        <f>SUM(E53:E64)+1</f>
        <v>286</v>
      </c>
      <c r="G66" s="85">
        <f>$BS65/F66</f>
        <v>1.048951048951049</v>
      </c>
      <c r="H66" s="86">
        <f>SUM(H53:H64)</f>
        <v>152</v>
      </c>
      <c r="I66" s="86">
        <f>SUM(I53:I64)</f>
        <v>170</v>
      </c>
      <c r="J66" s="86">
        <f>SUM(J53:J64)</f>
        <v>18</v>
      </c>
      <c r="K66" s="84"/>
      <c r="L66" s="84"/>
      <c r="M66" s="84"/>
      <c r="N66" s="84"/>
      <c r="O66" s="84"/>
      <c r="P66" s="85">
        <f>P65/F66</f>
        <v>0.54545454545454541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0.54545454545454541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0.58041958041958042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0.65384615384615385</v>
      </c>
      <c r="AF66" s="84"/>
      <c r="AG66" s="84">
        <f>AB66+AG65</f>
        <v>29</v>
      </c>
      <c r="AH66" s="84">
        <f>AC66+AH65</f>
        <v>10</v>
      </c>
      <c r="AI66" s="84">
        <f>AD66+AI65</f>
        <v>3</v>
      </c>
      <c r="AJ66" s="85">
        <f>AJ65/F66</f>
        <v>0.69930069930069927</v>
      </c>
      <c r="AK66" s="84"/>
      <c r="AL66" s="84">
        <f>AG66+AL65</f>
        <v>29</v>
      </c>
      <c r="AM66" s="84">
        <f>AH66+AM65</f>
        <v>20</v>
      </c>
      <c r="AN66" s="84">
        <f>AI66+AN65</f>
        <v>5</v>
      </c>
      <c r="AO66" s="85">
        <f>AO65/F66</f>
        <v>0.74475524475524479</v>
      </c>
      <c r="AP66" s="84"/>
      <c r="AQ66" s="84">
        <f>AL66+AQ65</f>
        <v>35</v>
      </c>
      <c r="AR66" s="84">
        <f>AM66+AR65</f>
        <v>62</v>
      </c>
      <c r="AS66" s="84">
        <f>AN66+AS65</f>
        <v>6</v>
      </c>
      <c r="AT66" s="85">
        <f>AT65/F66</f>
        <v>0.92307692307692313</v>
      </c>
      <c r="AU66" s="84"/>
      <c r="AV66" s="84">
        <f>AQ66+AV65</f>
        <v>35</v>
      </c>
      <c r="AW66" s="84">
        <f>AR66+AW65</f>
        <v>62</v>
      </c>
      <c r="AX66" s="84">
        <f>AS66+AX65</f>
        <v>6</v>
      </c>
      <c r="AY66" s="85">
        <f>AY65/F66</f>
        <v>0.92307692307692313</v>
      </c>
      <c r="AZ66" s="84"/>
      <c r="BA66" s="84">
        <f>AV66+BA65</f>
        <v>40</v>
      </c>
      <c r="BB66" s="84">
        <f>AW66+BB65</f>
        <v>77</v>
      </c>
      <c r="BC66" s="84">
        <f>AX66+BC65</f>
        <v>6</v>
      </c>
      <c r="BD66" s="85">
        <f>BD65/F66</f>
        <v>0.99300699300699302</v>
      </c>
      <c r="BE66" s="84"/>
      <c r="BF66" s="84">
        <f>BA66+BF65</f>
        <v>42</v>
      </c>
      <c r="BG66" s="84">
        <f>BB66+BG65</f>
        <v>77</v>
      </c>
      <c r="BH66" s="84">
        <f>BC66+BH65</f>
        <v>6</v>
      </c>
      <c r="BI66" s="85">
        <f>BI65/F66</f>
        <v>1</v>
      </c>
      <c r="BJ66" s="84"/>
      <c r="BK66" s="84">
        <f>BF66+BK65</f>
        <v>42</v>
      </c>
      <c r="BL66" s="84">
        <f>BG66+BL65</f>
        <v>91</v>
      </c>
      <c r="BM66" s="84">
        <f>BH66+BM65</f>
        <v>6</v>
      </c>
      <c r="BN66" s="85">
        <f>BN65/F66</f>
        <v>1.048951048951049</v>
      </c>
      <c r="BO66" s="84"/>
      <c r="BP66" s="84">
        <f>BK66+BP65</f>
        <v>42</v>
      </c>
      <c r="BQ66" s="84">
        <f>BL66+BQ65</f>
        <v>91</v>
      </c>
      <c r="BR66" s="84">
        <f>BM66+BR65</f>
        <v>6</v>
      </c>
      <c r="BS66" s="85">
        <f>BS65/F66</f>
        <v>1.048951048951049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171" customFormat="1" x14ac:dyDescent="0.3">
      <c r="A69" s="163"/>
      <c r="B69" s="179" t="s">
        <v>272</v>
      </c>
      <c r="C69" s="165">
        <v>2</v>
      </c>
      <c r="D69" s="165">
        <v>1326</v>
      </c>
      <c r="E69" s="177">
        <v>16</v>
      </c>
      <c r="F69" s="164"/>
      <c r="G69" s="166">
        <f>$BS69/E69</f>
        <v>1</v>
      </c>
      <c r="H69" s="167">
        <v>7</v>
      </c>
      <c r="I69" s="168">
        <f t="shared" si="59"/>
        <v>8</v>
      </c>
      <c r="J69" s="169">
        <v>1</v>
      </c>
      <c r="K69" s="170">
        <v>2025</v>
      </c>
      <c r="L69" s="170">
        <v>2024</v>
      </c>
      <c r="M69" s="175"/>
      <c r="N69" s="175"/>
      <c r="O69" s="175"/>
      <c r="P69" s="167">
        <f t="shared" ref="P69:P74" si="74">SUM(M69:O69)+H69</f>
        <v>7</v>
      </c>
      <c r="Q69" s="170"/>
      <c r="R69" s="170"/>
      <c r="S69" s="170"/>
      <c r="T69" s="170"/>
      <c r="U69" s="164">
        <f t="shared" si="63"/>
        <v>7</v>
      </c>
      <c r="V69" s="170"/>
      <c r="W69" s="170"/>
      <c r="X69" s="170"/>
      <c r="Y69" s="170"/>
      <c r="Z69" s="164">
        <f t="shared" si="64"/>
        <v>7</v>
      </c>
      <c r="AA69" s="170">
        <v>1</v>
      </c>
      <c r="AB69" s="170"/>
      <c r="AC69" s="170">
        <v>8</v>
      </c>
      <c r="AD69" s="170"/>
      <c r="AE69" s="164">
        <f t="shared" si="65"/>
        <v>16</v>
      </c>
      <c r="AF69" s="170"/>
      <c r="AG69" s="170"/>
      <c r="AH69" s="170"/>
      <c r="AI69" s="170"/>
      <c r="AJ69" s="164">
        <f t="shared" si="66"/>
        <v>16</v>
      </c>
      <c r="AK69" s="170"/>
      <c r="AL69" s="170"/>
      <c r="AM69" s="170"/>
      <c r="AN69" s="170"/>
      <c r="AO69" s="164">
        <f t="shared" si="67"/>
        <v>16</v>
      </c>
      <c r="AP69" s="170"/>
      <c r="AQ69" s="170"/>
      <c r="AR69" s="170"/>
      <c r="AS69" s="170"/>
      <c r="AT69" s="164">
        <f t="shared" si="68"/>
        <v>16</v>
      </c>
      <c r="AU69" s="170"/>
      <c r="AV69" s="170"/>
      <c r="AW69" s="170"/>
      <c r="AX69" s="170"/>
      <c r="AY69" s="164">
        <f t="shared" si="69"/>
        <v>16</v>
      </c>
      <c r="AZ69" s="170"/>
      <c r="BA69" s="170"/>
      <c r="BB69" s="170"/>
      <c r="BC69" s="170"/>
      <c r="BD69" s="164">
        <f t="shared" si="70"/>
        <v>16</v>
      </c>
      <c r="BE69" s="170"/>
      <c r="BF69" s="170"/>
      <c r="BG69" s="170"/>
      <c r="BH69" s="170"/>
      <c r="BI69" s="164">
        <f t="shared" si="71"/>
        <v>16</v>
      </c>
      <c r="BJ69" s="170"/>
      <c r="BK69" s="170"/>
      <c r="BL69" s="170"/>
      <c r="BM69" s="170"/>
      <c r="BN69" s="164">
        <f t="shared" si="72"/>
        <v>16</v>
      </c>
      <c r="BO69" s="170"/>
      <c r="BP69" s="170"/>
      <c r="BQ69" s="170"/>
      <c r="BR69" s="170"/>
      <c r="BS69" s="164">
        <f t="shared" si="73"/>
        <v>16</v>
      </c>
    </row>
    <row r="70" spans="1:71" s="171" customFormat="1" x14ac:dyDescent="0.3">
      <c r="A70" s="163"/>
      <c r="B70" s="164" t="s">
        <v>257</v>
      </c>
      <c r="C70" s="165">
        <v>6</v>
      </c>
      <c r="D70" s="165">
        <v>760</v>
      </c>
      <c r="E70" s="177">
        <v>13</v>
      </c>
      <c r="F70" s="164"/>
      <c r="G70" s="166">
        <f t="shared" ref="G70:G74" si="75">$BS70/E70</f>
        <v>1</v>
      </c>
      <c r="H70" s="167">
        <v>13</v>
      </c>
      <c r="I70" s="168">
        <f t="shared" si="59"/>
        <v>13</v>
      </c>
      <c r="J70" s="169"/>
      <c r="K70" s="170">
        <v>2025</v>
      </c>
      <c r="L70" s="170">
        <v>2024</v>
      </c>
      <c r="M70" s="170"/>
      <c r="N70" s="170"/>
      <c r="O70" s="170"/>
      <c r="P70" s="167">
        <f t="shared" si="74"/>
        <v>13</v>
      </c>
      <c r="Q70" s="170"/>
      <c r="R70" s="170"/>
      <c r="S70" s="170"/>
      <c r="T70" s="170"/>
      <c r="U70" s="164">
        <f>SUM(P70:T70)</f>
        <v>13</v>
      </c>
      <c r="V70" s="170"/>
      <c r="W70" s="170"/>
      <c r="X70" s="170"/>
      <c r="Y70" s="170"/>
      <c r="Z70" s="164">
        <f>SUM(U70:Y70)</f>
        <v>13</v>
      </c>
      <c r="AA70" s="170"/>
      <c r="AB70" s="170"/>
      <c r="AC70" s="170"/>
      <c r="AD70" s="170"/>
      <c r="AE70" s="164">
        <f>SUM(Z70:AD70)</f>
        <v>13</v>
      </c>
      <c r="AF70" s="170"/>
      <c r="AG70" s="170"/>
      <c r="AH70" s="170"/>
      <c r="AI70" s="170"/>
      <c r="AJ70" s="164">
        <f>SUM(AE70:AI70)</f>
        <v>13</v>
      </c>
      <c r="AK70" s="170"/>
      <c r="AL70" s="170"/>
      <c r="AM70" s="170"/>
      <c r="AN70" s="170"/>
      <c r="AO70" s="164">
        <f>SUM(AJ70:AN70)</f>
        <v>13</v>
      </c>
      <c r="AP70" s="170"/>
      <c r="AQ70" s="170"/>
      <c r="AR70" s="170"/>
      <c r="AS70" s="170"/>
      <c r="AT70" s="164">
        <f>SUM(AO70:AS70)</f>
        <v>13</v>
      </c>
      <c r="AU70" s="170"/>
      <c r="AV70" s="170"/>
      <c r="AW70" s="170"/>
      <c r="AX70" s="170"/>
      <c r="AY70" s="164">
        <f>SUM(AT70:AX70)</f>
        <v>13</v>
      </c>
      <c r="AZ70" s="170"/>
      <c r="BA70" s="170"/>
      <c r="BB70" s="170"/>
      <c r="BC70" s="170"/>
      <c r="BD70" s="164">
        <f>SUM(AY70:BC70)</f>
        <v>13</v>
      </c>
      <c r="BE70" s="170"/>
      <c r="BF70" s="170"/>
      <c r="BG70" s="170"/>
      <c r="BH70" s="170"/>
      <c r="BI70" s="164">
        <f>SUM(BD70:BH70)</f>
        <v>13</v>
      </c>
      <c r="BJ70" s="170"/>
      <c r="BK70" s="170"/>
      <c r="BL70" s="170"/>
      <c r="BM70" s="170"/>
      <c r="BN70" s="164">
        <f>SUM(BI70:BM70)</f>
        <v>13</v>
      </c>
      <c r="BO70" s="170"/>
      <c r="BP70" s="170"/>
      <c r="BQ70" s="170"/>
      <c r="BR70" s="170"/>
      <c r="BS70" s="164">
        <f>SUM(BN70:BR70)</f>
        <v>13</v>
      </c>
    </row>
    <row r="71" spans="1:71" s="171" customFormat="1" x14ac:dyDescent="0.3">
      <c r="A71" s="172"/>
      <c r="B71" s="164" t="s">
        <v>364</v>
      </c>
      <c r="C71" s="165">
        <v>7</v>
      </c>
      <c r="D71" s="165"/>
      <c r="E71" s="177">
        <v>19</v>
      </c>
      <c r="F71" s="164"/>
      <c r="G71" s="166">
        <f t="shared" si="75"/>
        <v>1.3157894736842106</v>
      </c>
      <c r="H71" s="167">
        <v>2</v>
      </c>
      <c r="I71" s="168">
        <f t="shared" si="59"/>
        <v>2</v>
      </c>
      <c r="J71" s="169"/>
      <c r="K71" s="170">
        <v>2025</v>
      </c>
      <c r="L71" s="170">
        <v>2024</v>
      </c>
      <c r="M71" s="170"/>
      <c r="N71" s="170"/>
      <c r="O71" s="170"/>
      <c r="P71" s="167">
        <f t="shared" si="74"/>
        <v>2</v>
      </c>
      <c r="Q71" s="170"/>
      <c r="R71" s="170"/>
      <c r="S71" s="170"/>
      <c r="T71" s="170"/>
      <c r="U71" s="164">
        <f>SUM(P71:T71)</f>
        <v>2</v>
      </c>
      <c r="V71" s="170"/>
      <c r="W71" s="170"/>
      <c r="X71" s="170"/>
      <c r="Y71" s="170"/>
      <c r="Z71" s="164">
        <f>SUM(U71:Y71)</f>
        <v>2</v>
      </c>
      <c r="AA71" s="170"/>
      <c r="AB71" s="170"/>
      <c r="AC71" s="170"/>
      <c r="AD71" s="170"/>
      <c r="AE71" s="164">
        <f>SUM(Z71:AD71)</f>
        <v>2</v>
      </c>
      <c r="AF71" s="170"/>
      <c r="AG71" s="170"/>
      <c r="AH71" s="170">
        <v>17</v>
      </c>
      <c r="AI71" s="170"/>
      <c r="AJ71" s="164">
        <f>SUM(AE71:AI71)</f>
        <v>19</v>
      </c>
      <c r="AK71" s="170"/>
      <c r="AL71" s="170"/>
      <c r="AM71" s="170"/>
      <c r="AN71" s="170"/>
      <c r="AO71" s="164">
        <f>SUM(AJ71:AN71)</f>
        <v>19</v>
      </c>
      <c r="AP71" s="170"/>
      <c r="AQ71" s="170"/>
      <c r="AR71" s="170"/>
      <c r="AS71" s="170"/>
      <c r="AT71" s="164">
        <f>SUM(AO71:AS71)</f>
        <v>19</v>
      </c>
      <c r="AU71" s="170"/>
      <c r="AV71" s="170"/>
      <c r="AW71" s="170"/>
      <c r="AX71" s="170"/>
      <c r="AY71" s="164">
        <f>SUM(AT71:AX71)</f>
        <v>19</v>
      </c>
      <c r="AZ71" s="170"/>
      <c r="BA71" s="170"/>
      <c r="BB71" s="170"/>
      <c r="BC71" s="170"/>
      <c r="BD71" s="164">
        <f>SUM(AY71:BC71)</f>
        <v>19</v>
      </c>
      <c r="BE71" s="170"/>
      <c r="BF71" s="170">
        <v>6</v>
      </c>
      <c r="BG71" s="170"/>
      <c r="BH71" s="170"/>
      <c r="BI71" s="164">
        <f>SUM(BD71:BH71)</f>
        <v>25</v>
      </c>
      <c r="BJ71" s="170"/>
      <c r="BK71" s="170"/>
      <c r="BL71" s="170"/>
      <c r="BM71" s="170"/>
      <c r="BN71" s="164">
        <f>SUM(BI71:BM71)</f>
        <v>25</v>
      </c>
      <c r="BO71" s="170"/>
      <c r="BP71" s="170"/>
      <c r="BQ71" s="170"/>
      <c r="BR71" s="170"/>
      <c r="BS71" s="164">
        <f>SUM(BN71:BR71)</f>
        <v>25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24">
        <v>73</v>
      </c>
      <c r="F72" s="84"/>
      <c r="G72" s="85">
        <f t="shared" si="75"/>
        <v>0.78082191780821919</v>
      </c>
      <c r="H72" s="86">
        <v>37</v>
      </c>
      <c r="I72" s="92">
        <f t="shared" si="59"/>
        <v>38</v>
      </c>
      <c r="J72" s="93">
        <v>1</v>
      </c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>
        <v>8</v>
      </c>
      <c r="AN72" s="87"/>
      <c r="AO72" s="84">
        <f t="shared" si="67"/>
        <v>45</v>
      </c>
      <c r="AP72" s="87"/>
      <c r="AQ72" s="87"/>
      <c r="AR72" s="87">
        <v>6</v>
      </c>
      <c r="AS72" s="87"/>
      <c r="AT72" s="84">
        <f t="shared" si="68"/>
        <v>51</v>
      </c>
      <c r="AU72" s="87"/>
      <c r="AV72" s="87"/>
      <c r="AW72" s="87">
        <v>2</v>
      </c>
      <c r="AX72" s="87"/>
      <c r="AY72" s="84">
        <f t="shared" si="69"/>
        <v>53</v>
      </c>
      <c r="AZ72" s="87"/>
      <c r="BA72" s="87"/>
      <c r="BB72" s="87">
        <v>4</v>
      </c>
      <c r="BC72" s="87"/>
      <c r="BD72" s="84">
        <f t="shared" si="70"/>
        <v>57</v>
      </c>
      <c r="BE72" s="87"/>
      <c r="BF72" s="87"/>
      <c r="BG72" s="87"/>
      <c r="BH72" s="87"/>
      <c r="BI72" s="84">
        <f t="shared" si="71"/>
        <v>57</v>
      </c>
      <c r="BJ72" s="87"/>
      <c r="BK72" s="87"/>
      <c r="BL72" s="87"/>
      <c r="BM72" s="87"/>
      <c r="BN72" s="84">
        <f t="shared" si="72"/>
        <v>57</v>
      </c>
      <c r="BO72" s="87"/>
      <c r="BP72" s="87"/>
      <c r="BQ72" s="87"/>
      <c r="BR72" s="87"/>
      <c r="BS72" s="84">
        <f t="shared" si="73"/>
        <v>57</v>
      </c>
    </row>
    <row r="73" spans="1:71" s="171" customFormat="1" x14ac:dyDescent="0.3">
      <c r="A73" s="163"/>
      <c r="B73" s="164" t="s">
        <v>26</v>
      </c>
      <c r="C73" s="165">
        <v>10</v>
      </c>
      <c r="D73" s="165">
        <v>9367</v>
      </c>
      <c r="E73" s="177">
        <v>11</v>
      </c>
      <c r="F73" s="164"/>
      <c r="G73" s="166">
        <f t="shared" si="75"/>
        <v>1</v>
      </c>
      <c r="H73" s="167">
        <v>5</v>
      </c>
      <c r="I73" s="168">
        <f t="shared" si="59"/>
        <v>5</v>
      </c>
      <c r="J73" s="169"/>
      <c r="K73" s="170">
        <v>2025</v>
      </c>
      <c r="L73" s="170">
        <v>2024</v>
      </c>
      <c r="M73" s="170"/>
      <c r="N73" s="170"/>
      <c r="O73" s="170"/>
      <c r="P73" s="167">
        <f t="shared" si="74"/>
        <v>5</v>
      </c>
      <c r="Q73" s="170"/>
      <c r="R73" s="170"/>
      <c r="S73" s="170">
        <v>6</v>
      </c>
      <c r="T73" s="170"/>
      <c r="U73" s="164">
        <f t="shared" si="63"/>
        <v>11</v>
      </c>
      <c r="V73" s="170"/>
      <c r="W73" s="170"/>
      <c r="X73" s="170"/>
      <c r="Y73" s="170"/>
      <c r="Z73" s="164">
        <f t="shared" si="64"/>
        <v>11</v>
      </c>
      <c r="AA73" s="170"/>
      <c r="AB73" s="170"/>
      <c r="AC73" s="170"/>
      <c r="AD73" s="170"/>
      <c r="AE73" s="164">
        <f t="shared" si="65"/>
        <v>11</v>
      </c>
      <c r="AF73" s="170"/>
      <c r="AG73" s="170"/>
      <c r="AH73" s="170"/>
      <c r="AI73" s="170"/>
      <c r="AJ73" s="164">
        <f t="shared" si="66"/>
        <v>11</v>
      </c>
      <c r="AK73" s="170"/>
      <c r="AL73" s="170"/>
      <c r="AM73" s="170"/>
      <c r="AN73" s="170"/>
      <c r="AO73" s="164">
        <f t="shared" si="67"/>
        <v>11</v>
      </c>
      <c r="AP73" s="170"/>
      <c r="AQ73" s="170"/>
      <c r="AR73" s="170"/>
      <c r="AS73" s="170"/>
      <c r="AT73" s="164">
        <f t="shared" si="68"/>
        <v>11</v>
      </c>
      <c r="AU73" s="170"/>
      <c r="AV73" s="170"/>
      <c r="AW73" s="170"/>
      <c r="AX73" s="170"/>
      <c r="AY73" s="164">
        <f t="shared" si="69"/>
        <v>11</v>
      </c>
      <c r="AZ73" s="170"/>
      <c r="BA73" s="170"/>
      <c r="BB73" s="170"/>
      <c r="BC73" s="170"/>
      <c r="BD73" s="164">
        <f t="shared" si="70"/>
        <v>11</v>
      </c>
      <c r="BE73" s="170"/>
      <c r="BF73" s="170"/>
      <c r="BG73" s="170"/>
      <c r="BH73" s="170"/>
      <c r="BI73" s="164">
        <f t="shared" si="71"/>
        <v>11</v>
      </c>
      <c r="BJ73" s="170"/>
      <c r="BK73" s="170"/>
      <c r="BL73" s="170"/>
      <c r="BM73" s="170"/>
      <c r="BN73" s="164">
        <f t="shared" si="72"/>
        <v>11</v>
      </c>
      <c r="BO73" s="170"/>
      <c r="BP73" s="170"/>
      <c r="BQ73" s="170"/>
      <c r="BR73" s="170"/>
      <c r="BS73" s="164">
        <f t="shared" si="73"/>
        <v>11</v>
      </c>
    </row>
    <row r="74" spans="1:71" s="171" customFormat="1" x14ac:dyDescent="0.3">
      <c r="A74" s="163"/>
      <c r="B74" s="180" t="s">
        <v>271</v>
      </c>
      <c r="C74" s="185">
        <v>12</v>
      </c>
      <c r="D74" s="185">
        <v>753</v>
      </c>
      <c r="E74" s="186">
        <v>34</v>
      </c>
      <c r="F74" s="164"/>
      <c r="G74" s="166">
        <f t="shared" si="75"/>
        <v>1</v>
      </c>
      <c r="H74" s="167">
        <v>8</v>
      </c>
      <c r="I74" s="168">
        <f t="shared" si="59"/>
        <v>9</v>
      </c>
      <c r="J74" s="169">
        <v>1</v>
      </c>
      <c r="K74" s="170">
        <v>2025</v>
      </c>
      <c r="L74" s="170">
        <v>2024</v>
      </c>
      <c r="M74" s="175"/>
      <c r="N74" s="175"/>
      <c r="O74" s="175"/>
      <c r="P74" s="167">
        <f t="shared" si="74"/>
        <v>8</v>
      </c>
      <c r="Q74" s="173"/>
      <c r="R74" s="170"/>
      <c r="S74" s="170">
        <v>26</v>
      </c>
      <c r="T74" s="170"/>
      <c r="U74" s="164">
        <f t="shared" si="63"/>
        <v>34</v>
      </c>
      <c r="V74" s="170"/>
      <c r="W74" s="170"/>
      <c r="X74" s="170"/>
      <c r="Y74" s="170"/>
      <c r="Z74" s="164">
        <f t="shared" si="64"/>
        <v>34</v>
      </c>
      <c r="AA74" s="170"/>
      <c r="AB74" s="170"/>
      <c r="AC74" s="170"/>
      <c r="AD74" s="170"/>
      <c r="AE74" s="164">
        <f t="shared" si="65"/>
        <v>34</v>
      </c>
      <c r="AF74" s="170"/>
      <c r="AG74" s="170"/>
      <c r="AH74" s="170"/>
      <c r="AI74" s="170"/>
      <c r="AJ74" s="164">
        <f t="shared" si="66"/>
        <v>34</v>
      </c>
      <c r="AK74" s="170"/>
      <c r="AL74" s="170"/>
      <c r="AM74" s="170"/>
      <c r="AN74" s="170"/>
      <c r="AO74" s="164">
        <f t="shared" si="67"/>
        <v>34</v>
      </c>
      <c r="AP74" s="170"/>
      <c r="AQ74" s="170"/>
      <c r="AR74" s="170"/>
      <c r="AS74" s="170"/>
      <c r="AT74" s="164">
        <f t="shared" si="68"/>
        <v>34</v>
      </c>
      <c r="AU74" s="170"/>
      <c r="AV74" s="170"/>
      <c r="AW74" s="170"/>
      <c r="AX74" s="170"/>
      <c r="AY74" s="164">
        <f t="shared" si="69"/>
        <v>34</v>
      </c>
      <c r="AZ74" s="170"/>
      <c r="BA74" s="170"/>
      <c r="BB74" s="170"/>
      <c r="BC74" s="170"/>
      <c r="BD74" s="164">
        <f t="shared" si="70"/>
        <v>34</v>
      </c>
      <c r="BE74" s="170"/>
      <c r="BF74" s="170"/>
      <c r="BG74" s="170"/>
      <c r="BH74" s="170"/>
      <c r="BI74" s="164">
        <f t="shared" si="71"/>
        <v>34</v>
      </c>
      <c r="BJ74" s="170"/>
      <c r="BK74" s="170"/>
      <c r="BL74" s="170"/>
      <c r="BM74" s="170"/>
      <c r="BN74" s="164">
        <f t="shared" si="72"/>
        <v>34</v>
      </c>
      <c r="BO74" s="170"/>
      <c r="BP74" s="170"/>
      <c r="BQ74" s="170"/>
      <c r="BR74" s="170"/>
      <c r="BS74" s="164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1</v>
      </c>
      <c r="AB75" s="68">
        <f t="shared" si="76"/>
        <v>0</v>
      </c>
      <c r="AC75" s="68">
        <f t="shared" si="76"/>
        <v>8</v>
      </c>
      <c r="AD75" s="68">
        <f t="shared" si="76"/>
        <v>0</v>
      </c>
      <c r="AE75" s="68">
        <f t="shared" si="76"/>
        <v>113</v>
      </c>
      <c r="AF75" s="68">
        <f t="shared" si="76"/>
        <v>0</v>
      </c>
      <c r="AG75" s="68">
        <f t="shared" si="76"/>
        <v>0</v>
      </c>
      <c r="AH75" s="68">
        <f t="shared" si="76"/>
        <v>17</v>
      </c>
      <c r="AI75" s="68">
        <f t="shared" si="76"/>
        <v>0</v>
      </c>
      <c r="AJ75" s="68">
        <f t="shared" si="76"/>
        <v>130</v>
      </c>
      <c r="AK75" s="68">
        <f t="shared" si="76"/>
        <v>0</v>
      </c>
      <c r="AL75" s="68">
        <f t="shared" si="76"/>
        <v>0</v>
      </c>
      <c r="AM75" s="68">
        <f t="shared" si="76"/>
        <v>8</v>
      </c>
      <c r="AN75" s="68">
        <f t="shared" si="76"/>
        <v>0</v>
      </c>
      <c r="AO75" s="68">
        <f t="shared" si="76"/>
        <v>138</v>
      </c>
      <c r="AP75" s="68">
        <f t="shared" si="76"/>
        <v>0</v>
      </c>
      <c r="AQ75" s="68">
        <f t="shared" si="76"/>
        <v>0</v>
      </c>
      <c r="AR75" s="68">
        <f t="shared" si="76"/>
        <v>6</v>
      </c>
      <c r="AS75" s="68">
        <f t="shared" ref="AS75:BS75" si="77">SUM(AS68:AS74)</f>
        <v>0</v>
      </c>
      <c r="AT75" s="68">
        <f t="shared" si="77"/>
        <v>144</v>
      </c>
      <c r="AU75" s="68">
        <f t="shared" si="77"/>
        <v>0</v>
      </c>
      <c r="AV75" s="68">
        <f t="shared" si="77"/>
        <v>0</v>
      </c>
      <c r="AW75" s="68">
        <f t="shared" si="77"/>
        <v>2</v>
      </c>
      <c r="AX75" s="68">
        <f t="shared" si="77"/>
        <v>0</v>
      </c>
      <c r="AY75" s="68">
        <f t="shared" si="77"/>
        <v>146</v>
      </c>
      <c r="AZ75" s="68">
        <f t="shared" si="77"/>
        <v>0</v>
      </c>
      <c r="BA75" s="68">
        <f t="shared" si="77"/>
        <v>0</v>
      </c>
      <c r="BB75" s="68">
        <f t="shared" si="77"/>
        <v>4</v>
      </c>
      <c r="BC75" s="68">
        <f t="shared" si="77"/>
        <v>0</v>
      </c>
      <c r="BD75" s="68">
        <f t="shared" si="77"/>
        <v>150</v>
      </c>
      <c r="BE75" s="68">
        <f t="shared" si="77"/>
        <v>0</v>
      </c>
      <c r="BF75" s="68">
        <f t="shared" si="77"/>
        <v>6</v>
      </c>
      <c r="BG75" s="68">
        <f t="shared" si="77"/>
        <v>0</v>
      </c>
      <c r="BH75" s="68">
        <f t="shared" si="77"/>
        <v>0</v>
      </c>
      <c r="BI75" s="68">
        <f t="shared" si="77"/>
        <v>156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156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156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0.93413173652694614</v>
      </c>
      <c r="H76" s="68">
        <f>SUM(H68:H74)</f>
        <v>72</v>
      </c>
      <c r="I76" s="68">
        <f>SUM(I68:I74)</f>
        <v>75</v>
      </c>
      <c r="J76" s="68">
        <f>SUM(J68:J74)</f>
        <v>3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40</v>
      </c>
      <c r="AD76" s="1">
        <f>Y76+AD75</f>
        <v>0</v>
      </c>
      <c r="AE76" s="2">
        <f>AE75/F76</f>
        <v>0.67664670658682635</v>
      </c>
      <c r="AF76" s="1"/>
      <c r="AG76" s="1">
        <f>AB76+AG75</f>
        <v>0</v>
      </c>
      <c r="AH76" s="1">
        <f>AC76+AH75</f>
        <v>57</v>
      </c>
      <c r="AI76" s="1">
        <f>AD76+AI75</f>
        <v>0</v>
      </c>
      <c r="AJ76" s="2">
        <f>AJ75/F76</f>
        <v>0.77844311377245512</v>
      </c>
      <c r="AK76" s="1"/>
      <c r="AL76" s="1">
        <f>AG76+AL75</f>
        <v>0</v>
      </c>
      <c r="AM76" s="1">
        <f>AH76+AM75</f>
        <v>65</v>
      </c>
      <c r="AN76" s="1">
        <f>AI76+AN75</f>
        <v>0</v>
      </c>
      <c r="AO76" s="2">
        <f>AO75/F76</f>
        <v>0.82634730538922152</v>
      </c>
      <c r="AP76" s="1"/>
      <c r="AQ76" s="1">
        <f>AL76+AQ75</f>
        <v>0</v>
      </c>
      <c r="AR76" s="1">
        <f>AM76+AR75</f>
        <v>71</v>
      </c>
      <c r="AS76" s="1">
        <f>AN76+AS75</f>
        <v>0</v>
      </c>
      <c r="AT76" s="2">
        <f>AT75/F76</f>
        <v>0.86227544910179643</v>
      </c>
      <c r="AU76" s="1"/>
      <c r="AV76" s="1">
        <f>AQ76+AV75</f>
        <v>0</v>
      </c>
      <c r="AW76" s="1">
        <f>AR76+AW75</f>
        <v>73</v>
      </c>
      <c r="AX76" s="1">
        <f>AS76+AX75</f>
        <v>0</v>
      </c>
      <c r="AY76" s="2">
        <f>AY75/F76</f>
        <v>0.87425149700598803</v>
      </c>
      <c r="AZ76" s="1"/>
      <c r="BA76" s="1">
        <f>AV76+BA75</f>
        <v>0</v>
      </c>
      <c r="BB76" s="1">
        <f>AW76+BB75</f>
        <v>77</v>
      </c>
      <c r="BC76" s="1">
        <f>AX76+BC75</f>
        <v>0</v>
      </c>
      <c r="BD76" s="2">
        <f>BD75/F76</f>
        <v>0.89820359281437123</v>
      </c>
      <c r="BE76" s="1"/>
      <c r="BF76" s="1">
        <f>BA76+BF75</f>
        <v>6</v>
      </c>
      <c r="BG76" s="1">
        <f>BB76+BG75</f>
        <v>77</v>
      </c>
      <c r="BH76" s="1">
        <f>BC76+BH75</f>
        <v>0</v>
      </c>
      <c r="BI76" s="2">
        <f>BI75/F76</f>
        <v>0.93413173652694614</v>
      </c>
      <c r="BJ76" s="1"/>
      <c r="BK76" s="1">
        <f>BF76+BK75</f>
        <v>6</v>
      </c>
      <c r="BL76" s="1">
        <f>BG76+BL75</f>
        <v>77</v>
      </c>
      <c r="BM76" s="1">
        <f>BH76+BM75</f>
        <v>0</v>
      </c>
      <c r="BN76" s="2">
        <f>BN75/F76</f>
        <v>0.93413173652694614</v>
      </c>
      <c r="BO76" s="1"/>
      <c r="BP76" s="1">
        <f>BK76+BP75</f>
        <v>6</v>
      </c>
      <c r="BQ76" s="1">
        <f>BL76+BQ75</f>
        <v>77</v>
      </c>
      <c r="BR76" s="1">
        <f>BM76+BR75</f>
        <v>0</v>
      </c>
      <c r="BS76" s="2">
        <f>BS75/F76</f>
        <v>0.93413173652694614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BH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G20" sqref="G20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0" t="s">
        <v>236</v>
      </c>
      <c r="C4" s="99">
        <v>1</v>
      </c>
      <c r="D4" s="99">
        <v>6676</v>
      </c>
      <c r="E4" s="99">
        <v>35</v>
      </c>
      <c r="F4" s="84"/>
      <c r="G4" s="91">
        <f>$BS4/E4</f>
        <v>1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2025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>
        <v>2</v>
      </c>
      <c r="AD4" s="87"/>
      <c r="AE4" s="84">
        <f t="shared" si="2"/>
        <v>29</v>
      </c>
      <c r="AF4" s="87"/>
      <c r="AG4" s="87"/>
      <c r="AH4" s="87"/>
      <c r="AI4" s="87"/>
      <c r="AJ4" s="84">
        <f t="shared" si="3"/>
        <v>29</v>
      </c>
      <c r="AK4" s="87"/>
      <c r="AL4" s="87"/>
      <c r="AM4" s="87">
        <v>6</v>
      </c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171" customFormat="1" x14ac:dyDescent="0.3">
      <c r="A5" s="164"/>
      <c r="B5" s="170" t="s">
        <v>143</v>
      </c>
      <c r="C5" s="175">
        <v>5</v>
      </c>
      <c r="D5" s="175">
        <v>8437</v>
      </c>
      <c r="E5" s="175">
        <v>15</v>
      </c>
      <c r="F5" s="164"/>
      <c r="G5" s="183">
        <f t="shared" ref="G5:G16" si="12">$BS5/E5</f>
        <v>1</v>
      </c>
      <c r="H5" s="168">
        <v>12</v>
      </c>
      <c r="I5" s="168">
        <f t="shared" si="11"/>
        <v>12</v>
      </c>
      <c r="J5" s="169"/>
      <c r="K5" s="184">
        <v>2023</v>
      </c>
      <c r="L5" s="170">
        <v>2025</v>
      </c>
      <c r="M5" s="170"/>
      <c r="N5" s="170"/>
      <c r="O5" s="170"/>
      <c r="P5" s="167">
        <f t="shared" ref="P5:P16" si="13">+H5+SUM(M5:O5)</f>
        <v>12</v>
      </c>
      <c r="Q5" s="170"/>
      <c r="R5" s="170"/>
      <c r="S5" s="170"/>
      <c r="T5" s="170"/>
      <c r="U5" s="164">
        <f t="shared" si="0"/>
        <v>12</v>
      </c>
      <c r="V5" s="170"/>
      <c r="W5" s="170"/>
      <c r="X5" s="170"/>
      <c r="Y5" s="170"/>
      <c r="Z5" s="164">
        <f t="shared" si="1"/>
        <v>12</v>
      </c>
      <c r="AA5" s="170"/>
      <c r="AB5" s="170"/>
      <c r="AC5" s="170"/>
      <c r="AD5" s="170"/>
      <c r="AE5" s="164">
        <f t="shared" si="2"/>
        <v>12</v>
      </c>
      <c r="AF5" s="170"/>
      <c r="AG5" s="170"/>
      <c r="AH5" s="170"/>
      <c r="AI5" s="170"/>
      <c r="AJ5" s="164">
        <f t="shared" si="3"/>
        <v>12</v>
      </c>
      <c r="AK5" s="170"/>
      <c r="AL5" s="170"/>
      <c r="AM5" s="170"/>
      <c r="AN5" s="170"/>
      <c r="AO5" s="164">
        <f t="shared" si="4"/>
        <v>12</v>
      </c>
      <c r="AP5" s="170"/>
      <c r="AQ5" s="170"/>
      <c r="AR5" s="170"/>
      <c r="AS5" s="170"/>
      <c r="AT5" s="164">
        <f t="shared" si="5"/>
        <v>12</v>
      </c>
      <c r="AU5" s="170"/>
      <c r="AV5" s="170"/>
      <c r="AW5" s="170"/>
      <c r="AX5" s="170"/>
      <c r="AY5" s="164">
        <f t="shared" si="6"/>
        <v>12</v>
      </c>
      <c r="AZ5" s="170"/>
      <c r="BA5" s="170"/>
      <c r="BB5" s="170">
        <v>3</v>
      </c>
      <c r="BC5" s="170"/>
      <c r="BD5" s="164">
        <f t="shared" si="7"/>
        <v>15</v>
      </c>
      <c r="BE5" s="170"/>
      <c r="BF5" s="170"/>
      <c r="BG5" s="170"/>
      <c r="BH5" s="170"/>
      <c r="BI5" s="164">
        <f t="shared" si="8"/>
        <v>15</v>
      </c>
      <c r="BJ5" s="170"/>
      <c r="BK5" s="170"/>
      <c r="BL5" s="170"/>
      <c r="BM5" s="170"/>
      <c r="BN5" s="164">
        <f t="shared" si="9"/>
        <v>15</v>
      </c>
      <c r="BO5" s="170"/>
      <c r="BP5" s="170"/>
      <c r="BQ5" s="170"/>
      <c r="BR5" s="170"/>
      <c r="BS5" s="164">
        <f t="shared" si="10"/>
        <v>15</v>
      </c>
    </row>
    <row r="6" spans="1:71" s="171" customFormat="1" x14ac:dyDescent="0.3">
      <c r="A6" s="164"/>
      <c r="B6" s="170" t="s">
        <v>158</v>
      </c>
      <c r="C6" s="175">
        <v>9</v>
      </c>
      <c r="D6" s="175">
        <v>3438</v>
      </c>
      <c r="E6" s="175">
        <v>9</v>
      </c>
      <c r="F6" s="164"/>
      <c r="G6" s="183">
        <f t="shared" si="12"/>
        <v>1</v>
      </c>
      <c r="H6" s="168">
        <v>9</v>
      </c>
      <c r="I6" s="168">
        <f t="shared" si="11"/>
        <v>9</v>
      </c>
      <c r="J6" s="169"/>
      <c r="K6" s="184">
        <v>2025</v>
      </c>
      <c r="L6" s="170">
        <v>2025</v>
      </c>
      <c r="M6" s="170"/>
      <c r="N6" s="170"/>
      <c r="O6" s="170"/>
      <c r="P6" s="167">
        <f t="shared" si="13"/>
        <v>9</v>
      </c>
      <c r="Q6" s="170"/>
      <c r="R6" s="170"/>
      <c r="S6" s="170"/>
      <c r="T6" s="170"/>
      <c r="U6" s="164">
        <f t="shared" si="0"/>
        <v>9</v>
      </c>
      <c r="V6" s="170"/>
      <c r="W6" s="170"/>
      <c r="X6" s="170"/>
      <c r="Y6" s="170"/>
      <c r="Z6" s="164">
        <f t="shared" si="1"/>
        <v>9</v>
      </c>
      <c r="AA6" s="170"/>
      <c r="AB6" s="170"/>
      <c r="AC6" s="170"/>
      <c r="AD6" s="170"/>
      <c r="AE6" s="164">
        <f t="shared" si="2"/>
        <v>9</v>
      </c>
      <c r="AF6" s="170"/>
      <c r="AG6" s="170"/>
      <c r="AH6" s="170"/>
      <c r="AI6" s="170"/>
      <c r="AJ6" s="164">
        <f t="shared" si="3"/>
        <v>9</v>
      </c>
      <c r="AK6" s="170"/>
      <c r="AL6" s="170"/>
      <c r="AM6" s="170"/>
      <c r="AN6" s="170"/>
      <c r="AO6" s="164">
        <f t="shared" si="4"/>
        <v>9</v>
      </c>
      <c r="AP6" s="170"/>
      <c r="AQ6" s="170"/>
      <c r="AR6" s="170"/>
      <c r="AS6" s="170"/>
      <c r="AT6" s="164">
        <f t="shared" si="5"/>
        <v>9</v>
      </c>
      <c r="AU6" s="170"/>
      <c r="AV6" s="170"/>
      <c r="AW6" s="170"/>
      <c r="AX6" s="170"/>
      <c r="AY6" s="164">
        <f t="shared" si="6"/>
        <v>9</v>
      </c>
      <c r="AZ6" s="170"/>
      <c r="BA6" s="170"/>
      <c r="BB6" s="170"/>
      <c r="BC6" s="170"/>
      <c r="BD6" s="164">
        <f t="shared" si="7"/>
        <v>9</v>
      </c>
      <c r="BE6" s="170"/>
      <c r="BF6" s="170"/>
      <c r="BG6" s="170"/>
      <c r="BH6" s="170"/>
      <c r="BI6" s="164">
        <f t="shared" si="8"/>
        <v>9</v>
      </c>
      <c r="BJ6" s="170"/>
      <c r="BK6" s="170"/>
      <c r="BL6" s="170"/>
      <c r="BM6" s="170"/>
      <c r="BN6" s="164">
        <f t="shared" si="9"/>
        <v>9</v>
      </c>
      <c r="BO6" s="170"/>
      <c r="BP6" s="170"/>
      <c r="BQ6" s="170"/>
      <c r="BR6" s="170"/>
      <c r="BS6" s="164">
        <f t="shared" si="10"/>
        <v>9</v>
      </c>
    </row>
    <row r="7" spans="1:71" s="88" customFormat="1" x14ac:dyDescent="0.3">
      <c r="A7" s="84"/>
      <c r="B7" s="87" t="s">
        <v>83</v>
      </c>
      <c r="C7" s="99">
        <v>16</v>
      </c>
      <c r="D7" s="99">
        <v>2489</v>
      </c>
      <c r="E7" s="99">
        <v>62</v>
      </c>
      <c r="F7" s="84"/>
      <c r="G7" s="91">
        <f t="shared" si="12"/>
        <v>0.95161290322580649</v>
      </c>
      <c r="H7" s="92">
        <v>46</v>
      </c>
      <c r="I7" s="92">
        <f t="shared" si="11"/>
        <v>46</v>
      </c>
      <c r="J7" s="93"/>
      <c r="K7" s="94">
        <v>2025</v>
      </c>
      <c r="L7" s="87">
        <v>2025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>
        <v>2</v>
      </c>
      <c r="AI7" s="87"/>
      <c r="AJ7" s="84">
        <f t="shared" si="3"/>
        <v>48</v>
      </c>
      <c r="AK7" s="87"/>
      <c r="AL7" s="87"/>
      <c r="AM7" s="87">
        <v>5</v>
      </c>
      <c r="AN7" s="87"/>
      <c r="AO7" s="84">
        <f t="shared" si="4"/>
        <v>53</v>
      </c>
      <c r="AP7" s="87"/>
      <c r="AQ7" s="87"/>
      <c r="AR7" s="87"/>
      <c r="AS7" s="87"/>
      <c r="AT7" s="84">
        <f t="shared" si="5"/>
        <v>53</v>
      </c>
      <c r="AU7" s="87"/>
      <c r="AV7" s="87"/>
      <c r="AW7" s="87"/>
      <c r="AX7" s="87"/>
      <c r="AY7" s="84">
        <f t="shared" si="6"/>
        <v>53</v>
      </c>
      <c r="AZ7" s="87"/>
      <c r="BA7" s="87"/>
      <c r="BB7" s="87">
        <v>6</v>
      </c>
      <c r="BC7" s="87"/>
      <c r="BD7" s="84">
        <f t="shared" si="7"/>
        <v>59</v>
      </c>
      <c r="BE7" s="87"/>
      <c r="BF7" s="87"/>
      <c r="BG7" s="87"/>
      <c r="BH7" s="87"/>
      <c r="BI7" s="84">
        <f t="shared" si="8"/>
        <v>59</v>
      </c>
      <c r="BJ7" s="87"/>
      <c r="BK7" s="87"/>
      <c r="BL7" s="87"/>
      <c r="BM7" s="87"/>
      <c r="BN7" s="84">
        <f t="shared" si="9"/>
        <v>59</v>
      </c>
      <c r="BO7" s="87"/>
      <c r="BP7" s="87"/>
      <c r="BQ7" s="87"/>
      <c r="BR7" s="87"/>
      <c r="BS7" s="84">
        <f t="shared" si="10"/>
        <v>59</v>
      </c>
    </row>
    <row r="8" spans="1:71" s="88" customFormat="1" x14ac:dyDescent="0.3">
      <c r="A8" s="84"/>
      <c r="B8" s="87" t="s">
        <v>125</v>
      </c>
      <c r="C8" s="99">
        <v>18</v>
      </c>
      <c r="D8" s="99">
        <v>1031</v>
      </c>
      <c r="E8" s="99">
        <v>16</v>
      </c>
      <c r="F8" s="84"/>
      <c r="G8" s="91">
        <f t="shared" si="12"/>
        <v>0.9375</v>
      </c>
      <c r="H8" s="92">
        <v>11</v>
      </c>
      <c r="I8" s="92">
        <f t="shared" si="11"/>
        <v>11</v>
      </c>
      <c r="J8" s="93"/>
      <c r="K8" s="94">
        <v>2025</v>
      </c>
      <c r="L8" s="87">
        <v>2025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>
        <v>4</v>
      </c>
      <c r="AN8" s="87"/>
      <c r="AO8" s="84">
        <f t="shared" si="4"/>
        <v>15</v>
      </c>
      <c r="AP8" s="87"/>
      <c r="AQ8" s="87"/>
      <c r="AR8" s="87"/>
      <c r="AS8" s="87"/>
      <c r="AT8" s="84">
        <f t="shared" si="5"/>
        <v>15</v>
      </c>
      <c r="AU8" s="87"/>
      <c r="AV8" s="87"/>
      <c r="AW8" s="87"/>
      <c r="AX8" s="87"/>
      <c r="AY8" s="84">
        <f t="shared" si="6"/>
        <v>15</v>
      </c>
      <c r="AZ8" s="87"/>
      <c r="BA8" s="87"/>
      <c r="BB8" s="87"/>
      <c r="BC8" s="87"/>
      <c r="BD8" s="84">
        <f t="shared" si="7"/>
        <v>15</v>
      </c>
      <c r="BE8" s="87"/>
      <c r="BF8" s="87"/>
      <c r="BG8" s="87"/>
      <c r="BH8" s="87"/>
      <c r="BI8" s="84">
        <f t="shared" si="8"/>
        <v>15</v>
      </c>
      <c r="BJ8" s="87"/>
      <c r="BK8" s="87"/>
      <c r="BL8" s="87"/>
      <c r="BM8" s="87"/>
      <c r="BN8" s="84">
        <f t="shared" si="9"/>
        <v>15</v>
      </c>
      <c r="BO8" s="87"/>
      <c r="BP8" s="87"/>
      <c r="BQ8" s="87"/>
      <c r="BR8" s="87"/>
      <c r="BS8" s="84">
        <f t="shared" si="10"/>
        <v>15</v>
      </c>
    </row>
    <row r="9" spans="1:71" s="88" customFormat="1" x14ac:dyDescent="0.3">
      <c r="A9" s="84"/>
      <c r="B9" s="87" t="s">
        <v>79</v>
      </c>
      <c r="C9" s="99">
        <v>24</v>
      </c>
      <c r="D9" s="99">
        <v>8487</v>
      </c>
      <c r="E9" s="99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2025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43" customFormat="1" x14ac:dyDescent="0.3">
      <c r="A10" s="118"/>
      <c r="B10" s="97" t="s">
        <v>181</v>
      </c>
      <c r="C10" s="138">
        <v>25</v>
      </c>
      <c r="D10" s="138">
        <v>1863</v>
      </c>
      <c r="E10" s="138">
        <v>14</v>
      </c>
      <c r="F10" s="118"/>
      <c r="G10" s="91">
        <f t="shared" si="12"/>
        <v>0.7857142857142857</v>
      </c>
      <c r="H10" s="139">
        <v>11</v>
      </c>
      <c r="I10" s="139">
        <f t="shared" si="11"/>
        <v>11</v>
      </c>
      <c r="J10" s="140"/>
      <c r="K10" s="141">
        <v>2025</v>
      </c>
      <c r="L10" s="97">
        <v>2024</v>
      </c>
      <c r="M10" s="97"/>
      <c r="N10" s="97"/>
      <c r="O10" s="97"/>
      <c r="P10" s="142">
        <f t="shared" si="13"/>
        <v>11</v>
      </c>
      <c r="Q10" s="97"/>
      <c r="R10" s="97"/>
      <c r="S10" s="97"/>
      <c r="T10" s="97"/>
      <c r="U10" s="118">
        <f t="shared" si="0"/>
        <v>11</v>
      </c>
      <c r="V10" s="97"/>
      <c r="W10" s="97"/>
      <c r="X10" s="97"/>
      <c r="Y10" s="97"/>
      <c r="Z10" s="118">
        <f t="shared" si="1"/>
        <v>11</v>
      </c>
      <c r="AA10" s="97"/>
      <c r="AB10" s="97"/>
      <c r="AC10" s="97"/>
      <c r="AD10" s="97"/>
      <c r="AE10" s="118">
        <f t="shared" si="2"/>
        <v>11</v>
      </c>
      <c r="AF10" s="97"/>
      <c r="AG10" s="97"/>
      <c r="AH10" s="97"/>
      <c r="AI10" s="97"/>
      <c r="AJ10" s="118">
        <f t="shared" si="3"/>
        <v>11</v>
      </c>
      <c r="AK10" s="97"/>
      <c r="AL10" s="97"/>
      <c r="AM10" s="97"/>
      <c r="AN10" s="97"/>
      <c r="AO10" s="118">
        <f t="shared" si="4"/>
        <v>11</v>
      </c>
      <c r="AP10" s="97"/>
      <c r="AQ10" s="97"/>
      <c r="AR10" s="97"/>
      <c r="AS10" s="97"/>
      <c r="AT10" s="118">
        <f t="shared" si="5"/>
        <v>11</v>
      </c>
      <c r="AU10" s="97"/>
      <c r="AV10" s="97"/>
      <c r="AW10" s="97"/>
      <c r="AX10" s="97"/>
      <c r="AY10" s="118">
        <f t="shared" si="6"/>
        <v>11</v>
      </c>
      <c r="AZ10" s="97"/>
      <c r="BA10" s="97"/>
      <c r="BB10" s="97"/>
      <c r="BC10" s="97"/>
      <c r="BD10" s="118">
        <f t="shared" si="7"/>
        <v>11</v>
      </c>
      <c r="BE10" s="97"/>
      <c r="BF10" s="97"/>
      <c r="BG10" s="97"/>
      <c r="BH10" s="97"/>
      <c r="BI10" s="118">
        <f t="shared" si="8"/>
        <v>11</v>
      </c>
      <c r="BJ10" s="97"/>
      <c r="BK10" s="97"/>
      <c r="BL10" s="97"/>
      <c r="BM10" s="97"/>
      <c r="BN10" s="118">
        <f t="shared" si="9"/>
        <v>11</v>
      </c>
      <c r="BO10" s="97"/>
      <c r="BP10" s="97"/>
      <c r="BQ10" s="97"/>
      <c r="BR10" s="97"/>
      <c r="BS10" s="118">
        <f t="shared" si="10"/>
        <v>11</v>
      </c>
    </row>
    <row r="11" spans="1:71" s="88" customFormat="1" x14ac:dyDescent="0.3">
      <c r="A11" s="84"/>
      <c r="B11" s="87" t="s">
        <v>333</v>
      </c>
      <c r="C11" s="99">
        <v>45</v>
      </c>
      <c r="D11" s="99">
        <v>9871</v>
      </c>
      <c r="E11" s="99">
        <v>29</v>
      </c>
      <c r="F11" s="84"/>
      <c r="G11" s="91">
        <f t="shared" si="12"/>
        <v>0.72413793103448276</v>
      </c>
      <c r="H11" s="92">
        <v>19</v>
      </c>
      <c r="I11" s="92">
        <f t="shared" si="11"/>
        <v>20</v>
      </c>
      <c r="J11" s="93">
        <v>1</v>
      </c>
      <c r="K11" s="94">
        <v>2025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>
        <v>1</v>
      </c>
      <c r="BM11" s="87"/>
      <c r="BN11" s="84">
        <f t="shared" si="9"/>
        <v>21</v>
      </c>
      <c r="BO11" s="87"/>
      <c r="BP11" s="87"/>
      <c r="BQ11" s="87"/>
      <c r="BR11" s="87"/>
      <c r="BS11" s="84">
        <f t="shared" si="10"/>
        <v>21</v>
      </c>
    </row>
    <row r="12" spans="1:71" s="171" customFormat="1" x14ac:dyDescent="0.3">
      <c r="A12" s="164"/>
      <c r="B12" s="170" t="s">
        <v>224</v>
      </c>
      <c r="C12" s="175">
        <v>68</v>
      </c>
      <c r="D12" s="175">
        <v>6846</v>
      </c>
      <c r="E12" s="175">
        <v>16</v>
      </c>
      <c r="F12" s="164"/>
      <c r="G12" s="183">
        <f t="shared" si="12"/>
        <v>1.0625</v>
      </c>
      <c r="H12" s="168">
        <v>15</v>
      </c>
      <c r="I12" s="168">
        <f t="shared" si="11"/>
        <v>15</v>
      </c>
      <c r="J12" s="169"/>
      <c r="K12" s="184">
        <v>2025</v>
      </c>
      <c r="L12" s="170">
        <v>2025</v>
      </c>
      <c r="M12" s="170"/>
      <c r="N12" s="170"/>
      <c r="O12" s="170"/>
      <c r="P12" s="167">
        <f t="shared" si="13"/>
        <v>15</v>
      </c>
      <c r="Q12" s="170"/>
      <c r="R12" s="170"/>
      <c r="S12" s="170"/>
      <c r="T12" s="170"/>
      <c r="U12" s="164">
        <f t="shared" si="0"/>
        <v>15</v>
      </c>
      <c r="V12" s="170"/>
      <c r="W12" s="170"/>
      <c r="X12" s="170"/>
      <c r="Y12" s="170"/>
      <c r="Z12" s="164">
        <f t="shared" si="1"/>
        <v>15</v>
      </c>
      <c r="AA12" s="170"/>
      <c r="AB12" s="170"/>
      <c r="AC12" s="170"/>
      <c r="AD12" s="170"/>
      <c r="AE12" s="164">
        <f t="shared" si="2"/>
        <v>15</v>
      </c>
      <c r="AF12" s="170"/>
      <c r="AG12" s="170"/>
      <c r="AH12" s="170"/>
      <c r="AI12" s="170"/>
      <c r="AJ12" s="164">
        <f t="shared" si="3"/>
        <v>15</v>
      </c>
      <c r="AK12" s="170"/>
      <c r="AL12" s="170"/>
      <c r="AM12" s="170"/>
      <c r="AN12" s="170"/>
      <c r="AO12" s="164">
        <f t="shared" si="4"/>
        <v>15</v>
      </c>
      <c r="AP12" s="170"/>
      <c r="AQ12" s="170">
        <v>1</v>
      </c>
      <c r="AR12" s="170"/>
      <c r="AS12" s="170"/>
      <c r="AT12" s="164">
        <f t="shared" si="5"/>
        <v>16</v>
      </c>
      <c r="AU12" s="170"/>
      <c r="AV12" s="170"/>
      <c r="AW12" s="170">
        <v>1</v>
      </c>
      <c r="AX12" s="170"/>
      <c r="AY12" s="164">
        <f t="shared" si="6"/>
        <v>17</v>
      </c>
      <c r="AZ12" s="170"/>
      <c r="BA12" s="170"/>
      <c r="BB12" s="170"/>
      <c r="BC12" s="170"/>
      <c r="BD12" s="164">
        <f t="shared" si="7"/>
        <v>17</v>
      </c>
      <c r="BE12" s="170"/>
      <c r="BF12" s="170"/>
      <c r="BG12" s="170"/>
      <c r="BH12" s="170"/>
      <c r="BI12" s="164">
        <f t="shared" si="8"/>
        <v>17</v>
      </c>
      <c r="BJ12" s="170"/>
      <c r="BK12" s="170"/>
      <c r="BL12" s="170"/>
      <c r="BM12" s="170"/>
      <c r="BN12" s="164">
        <f t="shared" si="9"/>
        <v>17</v>
      </c>
      <c r="BO12" s="170"/>
      <c r="BP12" s="170"/>
      <c r="BQ12" s="170"/>
      <c r="BR12" s="170"/>
      <c r="BS12" s="164">
        <f t="shared" si="10"/>
        <v>17</v>
      </c>
    </row>
    <row r="13" spans="1:71" s="171" customFormat="1" x14ac:dyDescent="0.3">
      <c r="A13" s="164"/>
      <c r="B13" s="170" t="s">
        <v>230</v>
      </c>
      <c r="C13" s="175">
        <v>83</v>
      </c>
      <c r="D13" s="175">
        <v>3283</v>
      </c>
      <c r="E13" s="175">
        <v>20</v>
      </c>
      <c r="F13" s="164"/>
      <c r="G13" s="183">
        <f t="shared" si="12"/>
        <v>1.05</v>
      </c>
      <c r="H13" s="168">
        <v>9</v>
      </c>
      <c r="I13" s="168">
        <f t="shared" si="11"/>
        <v>11</v>
      </c>
      <c r="J13" s="169">
        <v>2</v>
      </c>
      <c r="K13" s="184">
        <v>2025</v>
      </c>
      <c r="L13" s="170">
        <v>2024</v>
      </c>
      <c r="M13" s="170"/>
      <c r="N13" s="170"/>
      <c r="O13" s="170"/>
      <c r="P13" s="167">
        <f t="shared" si="13"/>
        <v>9</v>
      </c>
      <c r="Q13" s="170"/>
      <c r="R13" s="170"/>
      <c r="S13" s="170"/>
      <c r="T13" s="170"/>
      <c r="U13" s="164">
        <f t="shared" si="0"/>
        <v>9</v>
      </c>
      <c r="V13" s="170"/>
      <c r="W13" s="170"/>
      <c r="X13" s="170"/>
      <c r="Y13" s="170"/>
      <c r="Z13" s="164">
        <f t="shared" si="1"/>
        <v>9</v>
      </c>
      <c r="AA13" s="170"/>
      <c r="AB13" s="170"/>
      <c r="AC13" s="170"/>
      <c r="AD13" s="170"/>
      <c r="AE13" s="164">
        <f t="shared" si="2"/>
        <v>9</v>
      </c>
      <c r="AF13" s="170"/>
      <c r="AG13" s="170"/>
      <c r="AH13" s="170"/>
      <c r="AI13" s="170"/>
      <c r="AJ13" s="164">
        <f t="shared" si="3"/>
        <v>9</v>
      </c>
      <c r="AK13" s="170"/>
      <c r="AL13" s="170"/>
      <c r="AM13" s="170"/>
      <c r="AN13" s="170"/>
      <c r="AO13" s="164">
        <f t="shared" si="4"/>
        <v>9</v>
      </c>
      <c r="AP13" s="170"/>
      <c r="AQ13" s="170">
        <v>1</v>
      </c>
      <c r="AR13" s="170">
        <v>10</v>
      </c>
      <c r="AS13" s="170">
        <v>1</v>
      </c>
      <c r="AT13" s="164">
        <f t="shared" si="5"/>
        <v>21</v>
      </c>
      <c r="AU13" s="170"/>
      <c r="AV13" s="170"/>
      <c r="AW13" s="170"/>
      <c r="AX13" s="170"/>
      <c r="AY13" s="164">
        <f t="shared" si="6"/>
        <v>21</v>
      </c>
      <c r="AZ13" s="170"/>
      <c r="BA13" s="170"/>
      <c r="BB13" s="170"/>
      <c r="BC13" s="170"/>
      <c r="BD13" s="164">
        <f t="shared" si="7"/>
        <v>21</v>
      </c>
      <c r="BE13" s="170"/>
      <c r="BF13" s="170"/>
      <c r="BG13" s="170"/>
      <c r="BH13" s="170"/>
      <c r="BI13" s="164">
        <f t="shared" si="8"/>
        <v>21</v>
      </c>
      <c r="BJ13" s="170"/>
      <c r="BK13" s="170"/>
      <c r="BL13" s="170"/>
      <c r="BM13" s="170"/>
      <c r="BN13" s="164">
        <f t="shared" si="9"/>
        <v>21</v>
      </c>
      <c r="BO13" s="170"/>
      <c r="BP13" s="170"/>
      <c r="BQ13" s="170"/>
      <c r="BR13" s="170"/>
      <c r="BS13" s="164">
        <f t="shared" si="10"/>
        <v>21</v>
      </c>
    </row>
    <row r="14" spans="1:71" s="171" customFormat="1" x14ac:dyDescent="0.3">
      <c r="A14" s="164"/>
      <c r="B14" s="170" t="s">
        <v>12</v>
      </c>
      <c r="C14" s="175">
        <v>86</v>
      </c>
      <c r="D14" s="175">
        <v>7340</v>
      </c>
      <c r="E14" s="175">
        <v>39</v>
      </c>
      <c r="F14" s="164"/>
      <c r="G14" s="183">
        <f t="shared" si="12"/>
        <v>1.0256410256410255</v>
      </c>
      <c r="H14" s="168">
        <v>32</v>
      </c>
      <c r="I14" s="168">
        <f t="shared" si="11"/>
        <v>32</v>
      </c>
      <c r="J14" s="169"/>
      <c r="K14" s="184">
        <v>2025</v>
      </c>
      <c r="L14" s="170">
        <v>2024</v>
      </c>
      <c r="M14" s="170"/>
      <c r="N14" s="170"/>
      <c r="O14" s="170"/>
      <c r="P14" s="167">
        <f t="shared" si="13"/>
        <v>32</v>
      </c>
      <c r="Q14" s="170"/>
      <c r="R14" s="170"/>
      <c r="S14" s="170"/>
      <c r="T14" s="170"/>
      <c r="U14" s="164">
        <f t="shared" si="0"/>
        <v>32</v>
      </c>
      <c r="V14" s="170"/>
      <c r="W14" s="170"/>
      <c r="X14" s="170"/>
      <c r="Y14" s="170"/>
      <c r="Z14" s="164">
        <f t="shared" si="1"/>
        <v>32</v>
      </c>
      <c r="AA14" s="170"/>
      <c r="AB14" s="170"/>
      <c r="AC14" s="170"/>
      <c r="AD14" s="170"/>
      <c r="AE14" s="164">
        <f t="shared" si="2"/>
        <v>32</v>
      </c>
      <c r="AF14" s="170"/>
      <c r="AG14" s="170"/>
      <c r="AH14" s="170"/>
      <c r="AI14" s="170"/>
      <c r="AJ14" s="164">
        <f t="shared" si="3"/>
        <v>32</v>
      </c>
      <c r="AK14" s="170"/>
      <c r="AL14" s="170"/>
      <c r="AM14" s="170"/>
      <c r="AN14" s="170"/>
      <c r="AO14" s="164">
        <f t="shared" si="4"/>
        <v>32</v>
      </c>
      <c r="AP14" s="170"/>
      <c r="AQ14" s="170"/>
      <c r="AR14" s="170"/>
      <c r="AS14" s="170"/>
      <c r="AT14" s="164">
        <f t="shared" si="5"/>
        <v>32</v>
      </c>
      <c r="AU14" s="170"/>
      <c r="AV14" s="170"/>
      <c r="AW14" s="170"/>
      <c r="AX14" s="170"/>
      <c r="AY14" s="164">
        <f t="shared" si="6"/>
        <v>32</v>
      </c>
      <c r="AZ14" s="170"/>
      <c r="BA14" s="170"/>
      <c r="BB14" s="170"/>
      <c r="BC14" s="170"/>
      <c r="BD14" s="164">
        <f t="shared" si="7"/>
        <v>32</v>
      </c>
      <c r="BE14" s="170"/>
      <c r="BF14" s="170">
        <v>2</v>
      </c>
      <c r="BG14" s="170">
        <v>5</v>
      </c>
      <c r="BH14" s="170">
        <v>1</v>
      </c>
      <c r="BI14" s="164">
        <f t="shared" si="8"/>
        <v>40</v>
      </c>
      <c r="BJ14" s="170"/>
      <c r="BK14" s="170"/>
      <c r="BL14" s="170"/>
      <c r="BM14" s="170"/>
      <c r="BN14" s="164">
        <f t="shared" si="9"/>
        <v>40</v>
      </c>
      <c r="BO14" s="170"/>
      <c r="BP14" s="170"/>
      <c r="BQ14" s="170"/>
      <c r="BR14" s="170"/>
      <c r="BS14" s="164">
        <f t="shared" si="10"/>
        <v>40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1</v>
      </c>
      <c r="H15" s="73">
        <v>37</v>
      </c>
      <c r="I15" s="73">
        <f>+H15+J15</f>
        <v>38</v>
      </c>
      <c r="J15" s="78">
        <v>1</v>
      </c>
      <c r="K15" s="8">
        <v>2025</v>
      </c>
      <c r="L15" s="9">
        <v>2025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>
        <v>11</v>
      </c>
      <c r="AN15" s="9"/>
      <c r="AO15" s="1">
        <f t="shared" si="4"/>
        <v>49</v>
      </c>
      <c r="AP15" s="9"/>
      <c r="AQ15" s="9"/>
      <c r="AR15" s="9"/>
      <c r="AS15" s="9"/>
      <c r="AT15" s="1">
        <f t="shared" si="5"/>
        <v>49</v>
      </c>
      <c r="AU15" s="9"/>
      <c r="AV15" s="9"/>
      <c r="AW15" s="9"/>
      <c r="AX15" s="9"/>
      <c r="AY15" s="1">
        <f t="shared" si="6"/>
        <v>49</v>
      </c>
      <c r="AZ15" s="9"/>
      <c r="BA15" s="9"/>
      <c r="BB15" s="9"/>
      <c r="BC15" s="9"/>
      <c r="BD15" s="1">
        <f t="shared" si="7"/>
        <v>49</v>
      </c>
      <c r="BE15" s="9"/>
      <c r="BF15" s="9"/>
      <c r="BG15" s="9"/>
      <c r="BH15" s="9"/>
      <c r="BI15" s="1">
        <f t="shared" si="8"/>
        <v>49</v>
      </c>
      <c r="BJ15" s="9"/>
      <c r="BK15" s="9"/>
      <c r="BL15" s="9"/>
      <c r="BM15" s="9"/>
      <c r="BN15" s="1">
        <f t="shared" si="9"/>
        <v>49</v>
      </c>
      <c r="BO15" s="9"/>
      <c r="BP15" s="9"/>
      <c r="BQ15" s="9"/>
      <c r="BR15" s="9"/>
      <c r="BS15" s="1">
        <f t="shared" si="10"/>
        <v>49</v>
      </c>
    </row>
    <row r="16" spans="1:71" s="195" customFormat="1" x14ac:dyDescent="0.3">
      <c r="A16" s="187" t="s">
        <v>395</v>
      </c>
      <c r="B16" s="190" t="s">
        <v>327</v>
      </c>
      <c r="C16" s="212">
        <v>118</v>
      </c>
      <c r="D16" s="212">
        <v>3764</v>
      </c>
      <c r="E16" s="212">
        <v>4</v>
      </c>
      <c r="F16" s="187"/>
      <c r="G16" s="191">
        <f t="shared" si="12"/>
        <v>1</v>
      </c>
      <c r="H16" s="192">
        <v>4</v>
      </c>
      <c r="I16" s="192">
        <f>+H16+J16</f>
        <v>4</v>
      </c>
      <c r="J16" s="210"/>
      <c r="K16" s="193">
        <v>2023</v>
      </c>
      <c r="L16" s="250">
        <v>2023</v>
      </c>
      <c r="M16" s="190"/>
      <c r="N16" s="190"/>
      <c r="O16" s="190"/>
      <c r="P16" s="194">
        <f t="shared" si="13"/>
        <v>4</v>
      </c>
      <c r="Q16" s="190"/>
      <c r="R16" s="190"/>
      <c r="S16" s="190"/>
      <c r="T16" s="190"/>
      <c r="U16" s="187">
        <f t="shared" si="0"/>
        <v>4</v>
      </c>
      <c r="V16" s="190"/>
      <c r="W16" s="190"/>
      <c r="Y16" s="190"/>
      <c r="Z16" s="187">
        <f t="shared" si="1"/>
        <v>4</v>
      </c>
      <c r="AA16" s="190"/>
      <c r="AB16" s="190"/>
      <c r="AC16" s="190"/>
      <c r="AD16" s="190"/>
      <c r="AE16" s="187">
        <f t="shared" si="2"/>
        <v>4</v>
      </c>
      <c r="AF16" s="190"/>
      <c r="AG16" s="190"/>
      <c r="AH16" s="190"/>
      <c r="AI16" s="190"/>
      <c r="AJ16" s="187">
        <f t="shared" si="3"/>
        <v>4</v>
      </c>
      <c r="AK16" s="190"/>
      <c r="AL16" s="190"/>
      <c r="AM16" s="190"/>
      <c r="AN16" s="190"/>
      <c r="AO16" s="187">
        <f t="shared" si="4"/>
        <v>4</v>
      </c>
      <c r="AP16" s="190"/>
      <c r="AQ16" s="190"/>
      <c r="AR16" s="190"/>
      <c r="AS16" s="190"/>
      <c r="AT16" s="187">
        <f t="shared" si="5"/>
        <v>4</v>
      </c>
      <c r="AU16" s="190"/>
      <c r="AV16" s="190"/>
      <c r="AW16" s="190"/>
      <c r="AX16" s="190"/>
      <c r="AY16" s="187">
        <f t="shared" si="6"/>
        <v>4</v>
      </c>
      <c r="AZ16" s="190"/>
      <c r="BA16" s="190"/>
      <c r="BB16" s="190"/>
      <c r="BC16" s="190"/>
      <c r="BD16" s="187">
        <f t="shared" si="7"/>
        <v>4</v>
      </c>
      <c r="BE16" s="190"/>
      <c r="BF16" s="190"/>
      <c r="BG16" s="190"/>
      <c r="BH16" s="190"/>
      <c r="BI16" s="187">
        <f t="shared" si="8"/>
        <v>4</v>
      </c>
      <c r="BJ16" s="190"/>
      <c r="BK16" s="190"/>
      <c r="BL16" s="190"/>
      <c r="BM16" s="190"/>
      <c r="BN16" s="187">
        <f t="shared" si="9"/>
        <v>4</v>
      </c>
      <c r="BO16" s="190"/>
      <c r="BP16" s="190"/>
      <c r="BQ16" s="190"/>
      <c r="BR16" s="190"/>
      <c r="BS16" s="187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2</v>
      </c>
      <c r="AD17" s="1">
        <f t="shared" si="15"/>
        <v>0</v>
      </c>
      <c r="AE17" s="1">
        <f t="shared" si="15"/>
        <v>258</v>
      </c>
      <c r="AF17" s="1">
        <f t="shared" si="15"/>
        <v>0</v>
      </c>
      <c r="AG17" s="1">
        <f t="shared" si="15"/>
        <v>0</v>
      </c>
      <c r="AH17" s="1">
        <f t="shared" si="15"/>
        <v>2</v>
      </c>
      <c r="AI17" s="1">
        <f t="shared" si="15"/>
        <v>0</v>
      </c>
      <c r="AJ17" s="1">
        <f t="shared" si="15"/>
        <v>260</v>
      </c>
      <c r="AK17" s="1">
        <f t="shared" si="15"/>
        <v>0</v>
      </c>
      <c r="AL17" s="1">
        <f t="shared" si="15"/>
        <v>0</v>
      </c>
      <c r="AM17" s="1">
        <f t="shared" si="15"/>
        <v>26</v>
      </c>
      <c r="AN17" s="1">
        <f t="shared" si="15"/>
        <v>0</v>
      </c>
      <c r="AO17" s="1">
        <f>SUM(AO3:AO16)</f>
        <v>286</v>
      </c>
      <c r="AP17" s="1">
        <f t="shared" ref="AP17:BS17" si="16">SUM(AP3:AP16)</f>
        <v>0</v>
      </c>
      <c r="AQ17" s="1">
        <f t="shared" si="16"/>
        <v>2</v>
      </c>
      <c r="AR17" s="1">
        <f t="shared" si="16"/>
        <v>10</v>
      </c>
      <c r="AS17" s="1">
        <f t="shared" si="16"/>
        <v>1</v>
      </c>
      <c r="AT17" s="1">
        <f t="shared" si="16"/>
        <v>299</v>
      </c>
      <c r="AU17" s="1">
        <f t="shared" si="16"/>
        <v>0</v>
      </c>
      <c r="AV17" s="1">
        <f t="shared" si="16"/>
        <v>0</v>
      </c>
      <c r="AW17" s="1">
        <f t="shared" si="16"/>
        <v>1</v>
      </c>
      <c r="AX17" s="1">
        <f t="shared" si="16"/>
        <v>0</v>
      </c>
      <c r="AY17" s="1">
        <f t="shared" si="16"/>
        <v>300</v>
      </c>
      <c r="AZ17" s="1">
        <f t="shared" si="16"/>
        <v>0</v>
      </c>
      <c r="BA17" s="1">
        <f t="shared" si="16"/>
        <v>0</v>
      </c>
      <c r="BB17" s="1">
        <f t="shared" si="16"/>
        <v>9</v>
      </c>
      <c r="BC17" s="1">
        <f t="shared" si="16"/>
        <v>0</v>
      </c>
      <c r="BD17" s="1">
        <f t="shared" si="16"/>
        <v>309</v>
      </c>
      <c r="BE17" s="1">
        <f t="shared" si="16"/>
        <v>0</v>
      </c>
      <c r="BF17" s="1">
        <f t="shared" si="16"/>
        <v>2</v>
      </c>
      <c r="BG17" s="1">
        <f t="shared" si="16"/>
        <v>5</v>
      </c>
      <c r="BH17" s="1">
        <f t="shared" si="16"/>
        <v>1</v>
      </c>
      <c r="BI17" s="1">
        <f t="shared" si="16"/>
        <v>317</v>
      </c>
      <c r="BJ17" s="1">
        <f t="shared" si="16"/>
        <v>0</v>
      </c>
      <c r="BK17" s="1">
        <f t="shared" si="16"/>
        <v>0</v>
      </c>
      <c r="BL17" s="1">
        <f t="shared" si="16"/>
        <v>1</v>
      </c>
      <c r="BM17" s="1">
        <f t="shared" si="16"/>
        <v>0</v>
      </c>
      <c r="BN17" s="1">
        <f t="shared" si="16"/>
        <v>318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318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0.95783132530120485</v>
      </c>
      <c r="H18" s="68">
        <f>SUM(H3:H17)</f>
        <v>248</v>
      </c>
      <c r="I18" s="68">
        <f>SUM(I3:I17)</f>
        <v>252</v>
      </c>
      <c r="J18" s="68">
        <f>SUM(J3:J16)</f>
        <v>4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8</v>
      </c>
      <c r="AD18" s="1">
        <f>Y18+AD17</f>
        <v>0</v>
      </c>
      <c r="AE18" s="2">
        <f>AE17/F18</f>
        <v>0.77710843373493976</v>
      </c>
      <c r="AF18" s="1"/>
      <c r="AG18" s="1">
        <f>AB18+AG17</f>
        <v>0</v>
      </c>
      <c r="AH18" s="1">
        <f>AC18+AH17</f>
        <v>10</v>
      </c>
      <c r="AI18" s="1">
        <f>AD18+AI17</f>
        <v>0</v>
      </c>
      <c r="AJ18" s="2">
        <f>AJ17/F18</f>
        <v>0.7831325301204819</v>
      </c>
      <c r="AK18" s="1"/>
      <c r="AL18" s="1">
        <f>AG18+AL17</f>
        <v>0</v>
      </c>
      <c r="AM18" s="1">
        <f>AH18+AM17</f>
        <v>36</v>
      </c>
      <c r="AN18" s="1">
        <f>AI18+AN17</f>
        <v>0</v>
      </c>
      <c r="AO18" s="2">
        <f>AO17/F18</f>
        <v>0.86144578313253017</v>
      </c>
      <c r="AP18" s="1"/>
      <c r="AQ18" s="1">
        <f>AL18+AQ17</f>
        <v>2</v>
      </c>
      <c r="AR18" s="1">
        <f>AM18+AR17</f>
        <v>46</v>
      </c>
      <c r="AS18" s="1">
        <f>AN18+AS17</f>
        <v>1</v>
      </c>
      <c r="AT18" s="2">
        <f>AT17/F18</f>
        <v>0.9006024096385542</v>
      </c>
      <c r="AU18" s="1"/>
      <c r="AV18" s="1">
        <f>AQ18+AV17</f>
        <v>2</v>
      </c>
      <c r="AW18" s="1">
        <f>AR18+AW17</f>
        <v>47</v>
      </c>
      <c r="AX18" s="1">
        <f>AS18+AX17</f>
        <v>1</v>
      </c>
      <c r="AY18" s="2">
        <f>AY17/F18</f>
        <v>0.90361445783132532</v>
      </c>
      <c r="AZ18" s="1"/>
      <c r="BA18" s="1">
        <f>AV18+BA17</f>
        <v>2</v>
      </c>
      <c r="BB18" s="1">
        <f>AW18+BB17</f>
        <v>56</v>
      </c>
      <c r="BC18" s="1">
        <f>AX18+BC17</f>
        <v>1</v>
      </c>
      <c r="BD18" s="2">
        <f>BD17/F18</f>
        <v>0.93072289156626509</v>
      </c>
      <c r="BE18" s="1"/>
      <c r="BF18" s="1">
        <f>BA18+BF17</f>
        <v>4</v>
      </c>
      <c r="BG18" s="1">
        <f>BB18+BG17</f>
        <v>61</v>
      </c>
      <c r="BH18" s="1">
        <f>BC18+BH17</f>
        <v>2</v>
      </c>
      <c r="BI18" s="2">
        <f>BI17/F18</f>
        <v>0.95481927710843373</v>
      </c>
      <c r="BJ18" s="1"/>
      <c r="BK18" s="1">
        <f>BF18+BK17</f>
        <v>4</v>
      </c>
      <c r="BL18" s="1">
        <f>BG18+BL17</f>
        <v>62</v>
      </c>
      <c r="BM18" s="1">
        <f>BH18+BM17</f>
        <v>2</v>
      </c>
      <c r="BN18" s="2">
        <f>BN17/F18</f>
        <v>0.95783132530120485</v>
      </c>
      <c r="BO18" s="1"/>
      <c r="BP18" s="1">
        <f>BK18+BP17</f>
        <v>4</v>
      </c>
      <c r="BQ18" s="1">
        <f>BL18+BQ17</f>
        <v>62</v>
      </c>
      <c r="BR18" s="1">
        <f>BM18+BR17</f>
        <v>2</v>
      </c>
      <c r="BS18" s="2">
        <f>BS17/F18</f>
        <v>0.95783132530120485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2025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71" customFormat="1" x14ac:dyDescent="0.3">
      <c r="A21" s="172"/>
      <c r="B21" s="170" t="s">
        <v>24</v>
      </c>
      <c r="C21" s="175">
        <v>1</v>
      </c>
      <c r="D21" s="175">
        <v>577</v>
      </c>
      <c r="E21" s="235">
        <v>9</v>
      </c>
      <c r="F21" s="164"/>
      <c r="G21" s="166">
        <f>$BS21/E21</f>
        <v>1.4444444444444444</v>
      </c>
      <c r="H21" s="167">
        <v>6</v>
      </c>
      <c r="I21" s="167">
        <f t="shared" ref="I21:I27" si="28">+H21+J21</f>
        <v>6</v>
      </c>
      <c r="J21" s="169"/>
      <c r="K21" s="236">
        <v>2025</v>
      </c>
      <c r="L21" s="170">
        <v>2025</v>
      </c>
      <c r="M21" s="170">
        <v>6</v>
      </c>
      <c r="N21" s="170"/>
      <c r="O21" s="170"/>
      <c r="P21" s="167">
        <f t="shared" ref="P21:P27" si="29">+H21+SUM(M21:O21)</f>
        <v>12</v>
      </c>
      <c r="Q21" s="170"/>
      <c r="R21" s="170"/>
      <c r="S21" s="170"/>
      <c r="T21" s="170"/>
      <c r="U21" s="164">
        <f t="shared" si="17"/>
        <v>12</v>
      </c>
      <c r="V21" s="170"/>
      <c r="W21" s="170"/>
      <c r="X21" s="170"/>
      <c r="Y21" s="170"/>
      <c r="Z21" s="164">
        <f t="shared" si="18"/>
        <v>12</v>
      </c>
      <c r="AA21" s="170"/>
      <c r="AB21" s="170"/>
      <c r="AC21" s="170"/>
      <c r="AD21" s="170"/>
      <c r="AE21" s="164">
        <f t="shared" si="19"/>
        <v>12</v>
      </c>
      <c r="AF21" s="170"/>
      <c r="AG21" s="170"/>
      <c r="AH21" s="170"/>
      <c r="AI21" s="170"/>
      <c r="AJ21" s="164">
        <f t="shared" si="20"/>
        <v>12</v>
      </c>
      <c r="AK21" s="170"/>
      <c r="AL21" s="170">
        <v>1</v>
      </c>
      <c r="AM21" s="170"/>
      <c r="AN21" s="170"/>
      <c r="AO21" s="164">
        <f t="shared" si="21"/>
        <v>13</v>
      </c>
      <c r="AP21" s="170"/>
      <c r="AQ21" s="170"/>
      <c r="AR21" s="170"/>
      <c r="AS21" s="170"/>
      <c r="AT21" s="164">
        <f t="shared" si="22"/>
        <v>13</v>
      </c>
      <c r="AU21" s="170"/>
      <c r="AV21" s="170"/>
      <c r="AW21" s="170"/>
      <c r="AX21" s="170"/>
      <c r="AY21" s="164">
        <f t="shared" si="23"/>
        <v>13</v>
      </c>
      <c r="AZ21" s="170"/>
      <c r="BA21" s="170"/>
      <c r="BB21" s="170"/>
      <c r="BC21" s="170"/>
      <c r="BD21" s="164">
        <f t="shared" si="24"/>
        <v>13</v>
      </c>
      <c r="BE21" s="170"/>
      <c r="BF21" s="170"/>
      <c r="BG21" s="170"/>
      <c r="BH21" s="170"/>
      <c r="BI21" s="164">
        <f t="shared" si="25"/>
        <v>13</v>
      </c>
      <c r="BJ21" s="170"/>
      <c r="BK21" s="170"/>
      <c r="BL21" s="170"/>
      <c r="BM21" s="170"/>
      <c r="BN21" s="164">
        <f t="shared" si="26"/>
        <v>13</v>
      </c>
      <c r="BO21" s="170"/>
      <c r="BP21" s="170"/>
      <c r="BQ21" s="170"/>
      <c r="BR21" s="170"/>
      <c r="BS21" s="164">
        <f t="shared" si="27"/>
        <v>13</v>
      </c>
    </row>
    <row r="22" spans="1:71" s="171" customFormat="1" x14ac:dyDescent="0.3">
      <c r="A22" s="172"/>
      <c r="B22" s="216" t="s">
        <v>349</v>
      </c>
      <c r="C22" s="175">
        <v>2</v>
      </c>
      <c r="D22" s="175">
        <v>4518</v>
      </c>
      <c r="E22" s="249">
        <v>26</v>
      </c>
      <c r="F22" s="164"/>
      <c r="G22" s="166">
        <f t="shared" ref="G22:G27" si="30">$BS22/E22</f>
        <v>1.0769230769230769</v>
      </c>
      <c r="H22" s="167">
        <v>8</v>
      </c>
      <c r="I22" s="167">
        <f t="shared" si="28"/>
        <v>8</v>
      </c>
      <c r="J22" s="169"/>
      <c r="K22" s="236">
        <v>2025</v>
      </c>
      <c r="L22" s="170">
        <v>2025</v>
      </c>
      <c r="M22" s="175"/>
      <c r="N22" s="175"/>
      <c r="O22" s="175"/>
      <c r="P22" s="167">
        <f t="shared" si="29"/>
        <v>8</v>
      </c>
      <c r="Q22" s="170"/>
      <c r="R22" s="170"/>
      <c r="S22" s="170"/>
      <c r="T22" s="170"/>
      <c r="U22" s="164">
        <f t="shared" si="17"/>
        <v>8</v>
      </c>
      <c r="V22" s="170"/>
      <c r="W22" s="170"/>
      <c r="X22" s="170"/>
      <c r="Y22" s="170"/>
      <c r="Z22" s="164">
        <f t="shared" si="18"/>
        <v>8</v>
      </c>
      <c r="AA22" s="170"/>
      <c r="AB22" s="170"/>
      <c r="AC22" s="170"/>
      <c r="AD22" s="170"/>
      <c r="AE22" s="164">
        <f t="shared" si="19"/>
        <v>8</v>
      </c>
      <c r="AF22" s="170"/>
      <c r="AG22" s="170"/>
      <c r="AH22" s="170"/>
      <c r="AI22" s="170"/>
      <c r="AJ22" s="164">
        <f t="shared" si="20"/>
        <v>8</v>
      </c>
      <c r="AK22" s="170"/>
      <c r="AL22" s="170">
        <v>1</v>
      </c>
      <c r="AM22" s="170">
        <v>19</v>
      </c>
      <c r="AN22" s="170"/>
      <c r="AO22" s="164">
        <f t="shared" si="21"/>
        <v>28</v>
      </c>
      <c r="AP22" s="170"/>
      <c r="AQ22" s="170"/>
      <c r="AR22" s="170"/>
      <c r="AS22" s="170"/>
      <c r="AT22" s="164">
        <f t="shared" si="22"/>
        <v>28</v>
      </c>
      <c r="AU22" s="170"/>
      <c r="AV22" s="170"/>
      <c r="AW22" s="170"/>
      <c r="AX22" s="170"/>
      <c r="AY22" s="164">
        <f t="shared" si="23"/>
        <v>28</v>
      </c>
      <c r="AZ22" s="170"/>
      <c r="BA22" s="170"/>
      <c r="BB22" s="170"/>
      <c r="BC22" s="170"/>
      <c r="BD22" s="164">
        <f t="shared" si="24"/>
        <v>28</v>
      </c>
      <c r="BE22" s="170"/>
      <c r="BF22" s="170"/>
      <c r="BG22" s="170"/>
      <c r="BH22" s="170"/>
      <c r="BI22" s="164">
        <f t="shared" si="25"/>
        <v>28</v>
      </c>
      <c r="BJ22" s="170"/>
      <c r="BK22" s="170"/>
      <c r="BL22" s="170"/>
      <c r="BM22" s="170"/>
      <c r="BN22" s="164">
        <f t="shared" si="26"/>
        <v>28</v>
      </c>
      <c r="BO22" s="170"/>
      <c r="BP22" s="170"/>
      <c r="BQ22" s="170"/>
      <c r="BR22" s="170"/>
      <c r="BS22" s="164">
        <f t="shared" si="27"/>
        <v>28</v>
      </c>
    </row>
    <row r="23" spans="1:71" s="88" customFormat="1" x14ac:dyDescent="0.3">
      <c r="A23" s="96"/>
      <c r="B23" s="100" t="s">
        <v>18</v>
      </c>
      <c r="C23" s="99">
        <v>4</v>
      </c>
      <c r="D23" s="146">
        <v>9265</v>
      </c>
      <c r="E23" s="101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44">
        <v>2023</v>
      </c>
      <c r="L23" s="87">
        <v>2024</v>
      </c>
      <c r="M23" s="99"/>
      <c r="N23" s="99"/>
      <c r="O23" s="99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62" customFormat="1" x14ac:dyDescent="0.3">
      <c r="A24" s="152"/>
      <c r="B24" s="153" t="s">
        <v>381</v>
      </c>
      <c r="C24" s="154">
        <v>5</v>
      </c>
      <c r="D24" s="155"/>
      <c r="E24" s="156">
        <v>14</v>
      </c>
      <c r="F24" s="157"/>
      <c r="G24" s="85">
        <f t="shared" si="30"/>
        <v>1.0714285714285714</v>
      </c>
      <c r="H24" s="158">
        <v>0</v>
      </c>
      <c r="I24" s="158">
        <f t="shared" si="28"/>
        <v>0</v>
      </c>
      <c r="J24" s="159"/>
      <c r="K24" s="160"/>
      <c r="L24" s="161">
        <v>2025</v>
      </c>
      <c r="M24" s="154"/>
      <c r="N24" s="154"/>
      <c r="O24" s="154"/>
      <c r="P24" s="158">
        <f t="shared" si="29"/>
        <v>0</v>
      </c>
      <c r="Q24" s="161"/>
      <c r="R24" s="161"/>
      <c r="S24" s="161"/>
      <c r="T24" s="161"/>
      <c r="U24" s="157">
        <f t="shared" si="17"/>
        <v>0</v>
      </c>
      <c r="V24" s="161"/>
      <c r="W24" s="161"/>
      <c r="X24" s="161"/>
      <c r="Y24" s="161"/>
      <c r="Z24" s="157">
        <f t="shared" si="18"/>
        <v>0</v>
      </c>
      <c r="AA24" s="161"/>
      <c r="AB24" s="161"/>
      <c r="AC24" s="161"/>
      <c r="AD24" s="161"/>
      <c r="AE24" s="157">
        <f t="shared" si="19"/>
        <v>0</v>
      </c>
      <c r="AF24" s="161"/>
      <c r="AG24" s="161"/>
      <c r="AH24" s="161"/>
      <c r="AI24" s="161"/>
      <c r="AJ24" s="157">
        <f t="shared" si="20"/>
        <v>0</v>
      </c>
      <c r="AK24" s="161"/>
      <c r="AL24" s="161"/>
      <c r="AM24" s="161"/>
      <c r="AN24" s="161"/>
      <c r="AO24" s="157">
        <f t="shared" si="21"/>
        <v>0</v>
      </c>
      <c r="AP24" s="161"/>
      <c r="AQ24" s="161"/>
      <c r="AR24" s="161">
        <v>15</v>
      </c>
      <c r="AS24" s="161"/>
      <c r="AT24" s="157">
        <f t="shared" si="22"/>
        <v>15</v>
      </c>
      <c r="AU24" s="161"/>
      <c r="AV24" s="161"/>
      <c r="AW24" s="161"/>
      <c r="AX24" s="161"/>
      <c r="AY24" s="157">
        <f t="shared" si="23"/>
        <v>15</v>
      </c>
      <c r="AZ24" s="161"/>
      <c r="BA24" s="161"/>
      <c r="BB24" s="161"/>
      <c r="BC24" s="161"/>
      <c r="BD24" s="157">
        <f t="shared" si="24"/>
        <v>15</v>
      </c>
      <c r="BE24" s="161"/>
      <c r="BF24" s="161"/>
      <c r="BG24" s="161"/>
      <c r="BH24" s="161"/>
      <c r="BI24" s="157">
        <f t="shared" si="25"/>
        <v>15</v>
      </c>
      <c r="BJ24" s="161"/>
      <c r="BK24" s="161"/>
      <c r="BL24" s="161"/>
      <c r="BM24" s="161"/>
      <c r="BN24" s="157">
        <f t="shared" si="26"/>
        <v>15</v>
      </c>
      <c r="BO24" s="161"/>
      <c r="BP24" s="161"/>
      <c r="BQ24" s="161"/>
      <c r="BR24" s="161"/>
      <c r="BS24" s="157">
        <f t="shared" si="27"/>
        <v>15</v>
      </c>
    </row>
    <row r="25" spans="1:71" s="171" customFormat="1" x14ac:dyDescent="0.3">
      <c r="A25" s="163"/>
      <c r="B25" s="233" t="s">
        <v>350</v>
      </c>
      <c r="C25" s="175">
        <v>7</v>
      </c>
      <c r="D25" s="234">
        <v>7977</v>
      </c>
      <c r="E25" s="235">
        <v>29</v>
      </c>
      <c r="F25" s="164"/>
      <c r="G25" s="166">
        <f t="shared" si="30"/>
        <v>1</v>
      </c>
      <c r="H25" s="167">
        <v>6</v>
      </c>
      <c r="I25" s="167">
        <f t="shared" si="28"/>
        <v>6</v>
      </c>
      <c r="J25" s="169"/>
      <c r="K25" s="236">
        <v>2025</v>
      </c>
      <c r="L25" s="170">
        <v>2025</v>
      </c>
      <c r="M25" s="175"/>
      <c r="N25" s="175"/>
      <c r="O25" s="175"/>
      <c r="P25" s="167">
        <f t="shared" si="29"/>
        <v>6</v>
      </c>
      <c r="Q25" s="170"/>
      <c r="R25" s="170"/>
      <c r="S25" s="170"/>
      <c r="T25" s="170"/>
      <c r="U25" s="164">
        <f t="shared" si="17"/>
        <v>6</v>
      </c>
      <c r="V25" s="170"/>
      <c r="W25" s="170"/>
      <c r="X25" s="170"/>
      <c r="Y25" s="170"/>
      <c r="Z25" s="164">
        <f t="shared" si="18"/>
        <v>6</v>
      </c>
      <c r="AA25" s="170"/>
      <c r="AB25" s="170"/>
      <c r="AC25" s="170">
        <v>23</v>
      </c>
      <c r="AD25" s="170"/>
      <c r="AE25" s="164">
        <f t="shared" si="19"/>
        <v>29</v>
      </c>
      <c r="AF25" s="170"/>
      <c r="AG25" s="170"/>
      <c r="AH25" s="170"/>
      <c r="AI25" s="170"/>
      <c r="AJ25" s="164">
        <f t="shared" si="20"/>
        <v>29</v>
      </c>
      <c r="AK25" s="170"/>
      <c r="AL25" s="170"/>
      <c r="AM25" s="170"/>
      <c r="AN25" s="170"/>
      <c r="AO25" s="164">
        <f t="shared" si="21"/>
        <v>29</v>
      </c>
      <c r="AP25" s="170"/>
      <c r="AQ25" s="170"/>
      <c r="AR25" s="170"/>
      <c r="AS25" s="170"/>
      <c r="AT25" s="164">
        <f t="shared" si="22"/>
        <v>29</v>
      </c>
      <c r="AU25" s="170"/>
      <c r="AV25" s="170"/>
      <c r="AW25" s="170"/>
      <c r="AX25" s="170"/>
      <c r="AY25" s="164">
        <f t="shared" si="23"/>
        <v>29</v>
      </c>
      <c r="AZ25" s="170"/>
      <c r="BA25" s="170"/>
      <c r="BB25" s="170"/>
      <c r="BC25" s="170"/>
      <c r="BD25" s="164">
        <f t="shared" si="24"/>
        <v>29</v>
      </c>
      <c r="BE25" s="170"/>
      <c r="BF25" s="170"/>
      <c r="BG25" s="170"/>
      <c r="BH25" s="170"/>
      <c r="BI25" s="164">
        <f t="shared" si="25"/>
        <v>29</v>
      </c>
      <c r="BJ25" s="170"/>
      <c r="BK25" s="170"/>
      <c r="BL25" s="170"/>
      <c r="BM25" s="170"/>
      <c r="BN25" s="164">
        <f t="shared" si="26"/>
        <v>29</v>
      </c>
      <c r="BO25" s="170"/>
      <c r="BP25" s="170"/>
      <c r="BQ25" s="170"/>
      <c r="BR25" s="170"/>
      <c r="BS25" s="164">
        <f t="shared" si="27"/>
        <v>29</v>
      </c>
    </row>
    <row r="26" spans="1:71" s="171" customFormat="1" x14ac:dyDescent="0.3">
      <c r="A26" s="172"/>
      <c r="B26" s="170" t="s">
        <v>274</v>
      </c>
      <c r="C26" s="175">
        <v>16</v>
      </c>
      <c r="D26" s="175">
        <v>5263</v>
      </c>
      <c r="E26" s="235">
        <v>37</v>
      </c>
      <c r="F26" s="164"/>
      <c r="G26" s="166">
        <f t="shared" si="30"/>
        <v>1.0810810810810811</v>
      </c>
      <c r="H26" s="167">
        <v>11</v>
      </c>
      <c r="I26" s="167">
        <f t="shared" si="28"/>
        <v>14</v>
      </c>
      <c r="J26" s="169">
        <v>3</v>
      </c>
      <c r="K26" s="236">
        <v>2025</v>
      </c>
      <c r="L26" s="170">
        <v>2024</v>
      </c>
      <c r="M26" s="175"/>
      <c r="N26" s="175"/>
      <c r="O26" s="175"/>
      <c r="P26" s="167">
        <f t="shared" si="29"/>
        <v>11</v>
      </c>
      <c r="Q26" s="170">
        <v>2</v>
      </c>
      <c r="R26" s="170"/>
      <c r="S26" s="170"/>
      <c r="T26" s="170"/>
      <c r="U26" s="164">
        <f t="shared" si="17"/>
        <v>13</v>
      </c>
      <c r="V26" s="170"/>
      <c r="W26" s="170"/>
      <c r="X26" s="170"/>
      <c r="Y26" s="170"/>
      <c r="Z26" s="164">
        <f t="shared" si="18"/>
        <v>13</v>
      </c>
      <c r="AA26" s="170"/>
      <c r="AB26" s="170"/>
      <c r="AC26" s="170"/>
      <c r="AD26" s="170"/>
      <c r="AE26" s="164">
        <f t="shared" si="19"/>
        <v>13</v>
      </c>
      <c r="AF26" s="170"/>
      <c r="AG26" s="170"/>
      <c r="AH26" s="170"/>
      <c r="AI26" s="170"/>
      <c r="AJ26" s="164">
        <f t="shared" si="20"/>
        <v>13</v>
      </c>
      <c r="AK26" s="170"/>
      <c r="AL26" s="170"/>
      <c r="AM26" s="170"/>
      <c r="AN26" s="170"/>
      <c r="AO26" s="164">
        <f t="shared" si="21"/>
        <v>13</v>
      </c>
      <c r="AP26" s="170"/>
      <c r="AQ26" s="170"/>
      <c r="AR26" s="170"/>
      <c r="AS26" s="170"/>
      <c r="AT26" s="164">
        <f t="shared" si="22"/>
        <v>13</v>
      </c>
      <c r="AU26" s="170"/>
      <c r="AV26" s="170"/>
      <c r="AW26" s="170"/>
      <c r="AX26" s="170"/>
      <c r="AY26" s="164">
        <f t="shared" si="23"/>
        <v>13</v>
      </c>
      <c r="AZ26" s="170"/>
      <c r="BA26" s="170"/>
      <c r="BB26" s="170"/>
      <c r="BC26" s="170"/>
      <c r="BD26" s="164">
        <f t="shared" si="24"/>
        <v>13</v>
      </c>
      <c r="BE26" s="170">
        <v>1</v>
      </c>
      <c r="BF26" s="170">
        <v>4</v>
      </c>
      <c r="BG26" s="170"/>
      <c r="BH26" s="170"/>
      <c r="BI26" s="164">
        <f t="shared" si="25"/>
        <v>18</v>
      </c>
      <c r="BJ26" s="170"/>
      <c r="BK26" s="170"/>
      <c r="BL26" s="170">
        <v>20</v>
      </c>
      <c r="BM26" s="170">
        <v>2</v>
      </c>
      <c r="BN26" s="164">
        <f t="shared" si="26"/>
        <v>40</v>
      </c>
      <c r="BO26" s="170"/>
      <c r="BP26" s="170"/>
      <c r="BQ26" s="170"/>
      <c r="BR26" s="170"/>
      <c r="BS26" s="164">
        <f t="shared" si="27"/>
        <v>40</v>
      </c>
    </row>
    <row r="27" spans="1:71" s="171" customFormat="1" x14ac:dyDescent="0.3">
      <c r="A27" s="172"/>
      <c r="B27" s="237" t="s">
        <v>273</v>
      </c>
      <c r="C27" s="175">
        <v>17</v>
      </c>
      <c r="D27" s="175">
        <v>4876</v>
      </c>
      <c r="E27" s="235">
        <v>30</v>
      </c>
      <c r="F27" s="164"/>
      <c r="G27" s="166">
        <f t="shared" si="30"/>
        <v>1.0666666666666667</v>
      </c>
      <c r="H27" s="167">
        <v>19</v>
      </c>
      <c r="I27" s="167">
        <f t="shared" si="28"/>
        <v>19</v>
      </c>
      <c r="J27" s="169"/>
      <c r="K27" s="236">
        <v>2025</v>
      </c>
      <c r="L27" s="170">
        <v>2025</v>
      </c>
      <c r="M27" s="170"/>
      <c r="N27" s="170"/>
      <c r="O27" s="170"/>
      <c r="P27" s="167">
        <f t="shared" si="29"/>
        <v>19</v>
      </c>
      <c r="Q27" s="170"/>
      <c r="R27" s="170"/>
      <c r="S27" s="170"/>
      <c r="T27" s="170"/>
      <c r="U27" s="164">
        <f t="shared" si="17"/>
        <v>19</v>
      </c>
      <c r="V27" s="170"/>
      <c r="W27" s="170"/>
      <c r="X27" s="170"/>
      <c r="Y27" s="170"/>
      <c r="Z27" s="164">
        <f t="shared" si="18"/>
        <v>19</v>
      </c>
      <c r="AA27" s="170"/>
      <c r="AB27" s="170">
        <v>2</v>
      </c>
      <c r="AC27" s="170">
        <v>9</v>
      </c>
      <c r="AD27" s="170">
        <v>2</v>
      </c>
      <c r="AE27" s="164">
        <f t="shared" si="19"/>
        <v>32</v>
      </c>
      <c r="AF27" s="170"/>
      <c r="AG27" s="170"/>
      <c r="AH27" s="170"/>
      <c r="AI27" s="170"/>
      <c r="AJ27" s="164">
        <f t="shared" si="20"/>
        <v>32</v>
      </c>
      <c r="AK27" s="170"/>
      <c r="AL27" s="170"/>
      <c r="AM27" s="170"/>
      <c r="AN27" s="170"/>
      <c r="AO27" s="164">
        <f t="shared" si="21"/>
        <v>32</v>
      </c>
      <c r="AP27" s="170"/>
      <c r="AQ27" s="170"/>
      <c r="AR27" s="170"/>
      <c r="AS27" s="170"/>
      <c r="AT27" s="164">
        <f t="shared" si="22"/>
        <v>32</v>
      </c>
      <c r="AU27" s="170"/>
      <c r="AV27" s="170"/>
      <c r="AW27" s="170"/>
      <c r="AX27" s="170"/>
      <c r="AY27" s="164">
        <f t="shared" si="23"/>
        <v>32</v>
      </c>
      <c r="AZ27" s="170"/>
      <c r="BA27" s="170"/>
      <c r="BB27" s="170"/>
      <c r="BC27" s="170"/>
      <c r="BD27" s="164">
        <f t="shared" si="24"/>
        <v>32</v>
      </c>
      <c r="BE27" s="170"/>
      <c r="BF27" s="170"/>
      <c r="BG27" s="170"/>
      <c r="BH27" s="170"/>
      <c r="BI27" s="164">
        <f t="shared" si="25"/>
        <v>32</v>
      </c>
      <c r="BJ27" s="170"/>
      <c r="BK27" s="170"/>
      <c r="BL27" s="170"/>
      <c r="BM27" s="170"/>
      <c r="BN27" s="164">
        <f t="shared" si="26"/>
        <v>32</v>
      </c>
      <c r="BO27" s="170"/>
      <c r="BP27" s="170"/>
      <c r="BQ27" s="170"/>
      <c r="BR27" s="170"/>
      <c r="BS27" s="164">
        <f t="shared" si="27"/>
        <v>32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2</v>
      </c>
      <c r="AC28" s="1">
        <f t="shared" si="31"/>
        <v>32</v>
      </c>
      <c r="AD28" s="1">
        <f t="shared" si="31"/>
        <v>2</v>
      </c>
      <c r="AE28" s="1">
        <f t="shared" si="31"/>
        <v>106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106</v>
      </c>
      <c r="AK28" s="1">
        <f t="shared" si="31"/>
        <v>0</v>
      </c>
      <c r="AL28" s="1">
        <f t="shared" si="31"/>
        <v>2</v>
      </c>
      <c r="AM28" s="1">
        <f t="shared" si="31"/>
        <v>19</v>
      </c>
      <c r="AN28" s="1">
        <f t="shared" si="31"/>
        <v>0</v>
      </c>
      <c r="AO28" s="1">
        <f t="shared" si="31"/>
        <v>127</v>
      </c>
      <c r="AP28" s="1">
        <f t="shared" si="31"/>
        <v>0</v>
      </c>
      <c r="AQ28" s="1">
        <f t="shared" si="31"/>
        <v>0</v>
      </c>
      <c r="AR28" s="1">
        <f t="shared" si="31"/>
        <v>15</v>
      </c>
      <c r="AS28" s="1">
        <f t="shared" si="31"/>
        <v>0</v>
      </c>
      <c r="AT28" s="1">
        <f t="shared" si="31"/>
        <v>142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142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142</v>
      </c>
      <c r="BE28" s="1">
        <f t="shared" si="31"/>
        <v>1</v>
      </c>
      <c r="BF28" s="1">
        <f t="shared" si="31"/>
        <v>4</v>
      </c>
      <c r="BG28" s="1">
        <f t="shared" si="31"/>
        <v>0</v>
      </c>
      <c r="BH28" s="1">
        <f t="shared" si="31"/>
        <v>0</v>
      </c>
      <c r="BI28" s="1">
        <f t="shared" si="31"/>
        <v>147</v>
      </c>
      <c r="BJ28" s="1">
        <f t="shared" si="31"/>
        <v>0</v>
      </c>
      <c r="BK28" s="1">
        <f t="shared" si="31"/>
        <v>0</v>
      </c>
      <c r="BL28" s="1">
        <f t="shared" si="31"/>
        <v>20</v>
      </c>
      <c r="BM28" s="1">
        <f t="shared" si="31"/>
        <v>2</v>
      </c>
      <c r="BN28" s="1">
        <f t="shared" si="31"/>
        <v>169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169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0.98830409356725146</v>
      </c>
      <c r="H29" s="68">
        <f>SUM(H20:H27)</f>
        <v>62</v>
      </c>
      <c r="I29" s="68">
        <f>SUM(I20:I27)</f>
        <v>65</v>
      </c>
      <c r="J29" s="68">
        <f>SUM(J20:J27)</f>
        <v>3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8</v>
      </c>
      <c r="AC29" s="1">
        <f>X29+AC28</f>
        <v>32</v>
      </c>
      <c r="AD29" s="1">
        <f>Y29+AD28</f>
        <v>2</v>
      </c>
      <c r="AE29" s="2">
        <f>AE28/F29</f>
        <v>0.61988304093567248</v>
      </c>
      <c r="AF29" s="1"/>
      <c r="AG29" s="1">
        <f>AB29+AG28</f>
        <v>8</v>
      </c>
      <c r="AH29" s="1">
        <f>AC29+AH28</f>
        <v>32</v>
      </c>
      <c r="AI29" s="1">
        <f>AD29+AI28</f>
        <v>2</v>
      </c>
      <c r="AJ29" s="2">
        <f>AJ28/F29</f>
        <v>0.61988304093567248</v>
      </c>
      <c r="AK29" s="1"/>
      <c r="AL29" s="1">
        <f>AG29+AL28</f>
        <v>10</v>
      </c>
      <c r="AM29" s="1">
        <f>AH29+AM28</f>
        <v>51</v>
      </c>
      <c r="AN29" s="1">
        <f>AI29+AN28</f>
        <v>2</v>
      </c>
      <c r="AO29" s="2">
        <f>AO28/F29</f>
        <v>0.74269005847953218</v>
      </c>
      <c r="AP29" s="1"/>
      <c r="AQ29" s="1">
        <f>AL29+AQ28</f>
        <v>10</v>
      </c>
      <c r="AR29" s="1">
        <f>AM29+AR28</f>
        <v>66</v>
      </c>
      <c r="AS29" s="1">
        <f>AN29+AS28</f>
        <v>2</v>
      </c>
      <c r="AT29" s="2">
        <f>AT28/F29</f>
        <v>0.83040935672514615</v>
      </c>
      <c r="AU29" s="1"/>
      <c r="AV29" s="1">
        <f>AQ29+AV28</f>
        <v>10</v>
      </c>
      <c r="AW29" s="1">
        <f>AR29+AW28</f>
        <v>66</v>
      </c>
      <c r="AX29" s="1">
        <f>AS29+AX28</f>
        <v>2</v>
      </c>
      <c r="AY29" s="2">
        <f>AY28/F29</f>
        <v>0.83040935672514615</v>
      </c>
      <c r="AZ29" s="1"/>
      <c r="BA29" s="1">
        <f>AV29+BA28</f>
        <v>10</v>
      </c>
      <c r="BB29" s="1">
        <f>AW29+BB28</f>
        <v>66</v>
      </c>
      <c r="BC29" s="1">
        <f>AX29+BC28</f>
        <v>2</v>
      </c>
      <c r="BD29" s="2">
        <f>BD28/F29</f>
        <v>0.83040935672514615</v>
      </c>
      <c r="BE29" s="1"/>
      <c r="BF29" s="1">
        <f>BA29+BF28</f>
        <v>14</v>
      </c>
      <c r="BG29" s="1">
        <f>BB29+BG28</f>
        <v>66</v>
      </c>
      <c r="BH29" s="1">
        <f>BC29+BH28</f>
        <v>2</v>
      </c>
      <c r="BI29" s="2">
        <f>BI28/F29</f>
        <v>0.85964912280701755</v>
      </c>
      <c r="BJ29" s="1"/>
      <c r="BK29" s="1">
        <f>BF29+BK28</f>
        <v>14</v>
      </c>
      <c r="BL29" s="1">
        <f>BG29+BL28</f>
        <v>86</v>
      </c>
      <c r="BM29" s="1">
        <f>BH29+BM28</f>
        <v>4</v>
      </c>
      <c r="BN29" s="2">
        <f>BN28/F29</f>
        <v>0.98830409356725146</v>
      </c>
      <c r="BO29" s="1"/>
      <c r="BP29" s="1">
        <f>BK29+BP28</f>
        <v>14</v>
      </c>
      <c r="BQ29" s="1">
        <f>BL29+BQ28</f>
        <v>86</v>
      </c>
      <c r="BR29" s="1">
        <f>BM29+BR28</f>
        <v>4</v>
      </c>
      <c r="BS29" s="2">
        <f>BS28/F29</f>
        <v>0.98830409356725146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360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0" t="s">
        <v>0</v>
      </c>
      <c r="C32" s="99">
        <v>1</v>
      </c>
      <c r="D32" s="99">
        <v>4248</v>
      </c>
      <c r="E32" s="101">
        <v>38</v>
      </c>
      <c r="F32" s="84"/>
      <c r="G32" s="85">
        <f>$BS32/E32</f>
        <v>0.71052631578947367</v>
      </c>
      <c r="H32" s="86">
        <v>22</v>
      </c>
      <c r="I32" s="86">
        <f t="shared" ref="I32:I39" si="43">+H32+J32</f>
        <v>22</v>
      </c>
      <c r="J32" s="93"/>
      <c r="K32" s="97">
        <v>2025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>
        <v>1</v>
      </c>
      <c r="BD32" s="84">
        <f t="shared" si="39"/>
        <v>27</v>
      </c>
      <c r="BE32" s="87"/>
      <c r="BF32" s="87"/>
      <c r="BG32" s="87"/>
      <c r="BH32" s="87"/>
      <c r="BI32" s="84">
        <f t="shared" si="40"/>
        <v>27</v>
      </c>
      <c r="BJ32" s="87"/>
      <c r="BK32" s="87"/>
      <c r="BL32" s="87"/>
      <c r="BM32" s="87"/>
      <c r="BN32" s="84">
        <f t="shared" si="41"/>
        <v>27</v>
      </c>
      <c r="BO32" s="87"/>
      <c r="BP32" s="87"/>
      <c r="BQ32" s="87"/>
      <c r="BR32" s="87"/>
      <c r="BS32" s="84">
        <f t="shared" si="42"/>
        <v>27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5">
        <v>28</v>
      </c>
      <c r="F33" s="1"/>
      <c r="G33" s="85">
        <f t="shared" ref="G33:G39" si="44">$BS33/E33</f>
        <v>0.7857142857142857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2025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>
        <v>7</v>
      </c>
      <c r="BC33" s="9"/>
      <c r="BD33" s="1">
        <f t="shared" si="39"/>
        <v>22</v>
      </c>
      <c r="BE33" s="9"/>
      <c r="BF33" s="9"/>
      <c r="BG33" s="9"/>
      <c r="BH33" s="9"/>
      <c r="BI33" s="1">
        <f t="shared" si="40"/>
        <v>22</v>
      </c>
      <c r="BJ33" s="9"/>
      <c r="BK33" s="9"/>
      <c r="BL33" s="9"/>
      <c r="BM33" s="9"/>
      <c r="BN33" s="1">
        <f t="shared" si="41"/>
        <v>22</v>
      </c>
      <c r="BO33" s="9"/>
      <c r="BP33" s="9"/>
      <c r="BQ33" s="9"/>
      <c r="BR33" s="9"/>
      <c r="BS33" s="1">
        <f t="shared" si="42"/>
        <v>22</v>
      </c>
    </row>
    <row r="34" spans="1:71" s="88" customFormat="1" x14ac:dyDescent="0.3">
      <c r="A34" s="96"/>
      <c r="B34" s="100" t="s">
        <v>221</v>
      </c>
      <c r="C34" s="99">
        <v>6</v>
      </c>
      <c r="D34" s="99">
        <v>661</v>
      </c>
      <c r="E34" s="101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99"/>
      <c r="N34" s="99"/>
      <c r="O34" s="99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171" customFormat="1" x14ac:dyDescent="0.3">
      <c r="A35" s="163"/>
      <c r="B35" s="170" t="s">
        <v>159</v>
      </c>
      <c r="C35" s="175">
        <v>8</v>
      </c>
      <c r="D35" s="175">
        <v>1643</v>
      </c>
      <c r="E35" s="235">
        <v>18</v>
      </c>
      <c r="F35" s="164"/>
      <c r="G35" s="166">
        <f t="shared" si="44"/>
        <v>1</v>
      </c>
      <c r="H35" s="167">
        <v>17</v>
      </c>
      <c r="I35" s="167">
        <f t="shared" si="43"/>
        <v>18</v>
      </c>
      <c r="J35" s="169">
        <v>1</v>
      </c>
      <c r="K35" s="222">
        <v>2025</v>
      </c>
      <c r="L35" s="170">
        <v>2025</v>
      </c>
      <c r="M35" s="175"/>
      <c r="N35" s="175"/>
      <c r="O35" s="175"/>
      <c r="P35" s="167">
        <f t="shared" si="45"/>
        <v>17</v>
      </c>
      <c r="Q35" s="170"/>
      <c r="R35" s="170"/>
      <c r="S35" s="170"/>
      <c r="T35" s="170"/>
      <c r="U35" s="164">
        <f>SUM(P35:T35)</f>
        <v>17</v>
      </c>
      <c r="V35" s="170"/>
      <c r="W35" s="170"/>
      <c r="X35" s="170"/>
      <c r="Y35" s="170"/>
      <c r="Z35" s="164">
        <f>SUM(U35:Y35)</f>
        <v>17</v>
      </c>
      <c r="AA35" s="170"/>
      <c r="AB35" s="170"/>
      <c r="AC35" s="170"/>
      <c r="AD35" s="170"/>
      <c r="AE35" s="164">
        <f>SUM(Z35:AD35)</f>
        <v>17</v>
      </c>
      <c r="AF35" s="170"/>
      <c r="AG35" s="170"/>
      <c r="AH35" s="170">
        <v>1</v>
      </c>
      <c r="AI35" s="170"/>
      <c r="AJ35" s="164">
        <f>SUM(AE35:AI35)</f>
        <v>18</v>
      </c>
      <c r="AK35" s="170"/>
      <c r="AL35" s="170"/>
      <c r="AM35" s="170"/>
      <c r="AN35" s="170"/>
      <c r="AO35" s="164">
        <f>SUM(AJ35:AN35)</f>
        <v>18</v>
      </c>
      <c r="AP35" s="170"/>
      <c r="AQ35" s="170"/>
      <c r="AR35" s="170"/>
      <c r="AS35" s="170"/>
      <c r="AT35" s="164">
        <f>SUM(AO35:AS35)</f>
        <v>18</v>
      </c>
      <c r="AU35" s="170"/>
      <c r="AV35" s="170"/>
      <c r="AW35" s="170"/>
      <c r="AX35" s="170"/>
      <c r="AY35" s="164">
        <f>SUM(AT35:AX35)</f>
        <v>18</v>
      </c>
      <c r="AZ35" s="170"/>
      <c r="BA35" s="170"/>
      <c r="BB35" s="170"/>
      <c r="BC35" s="170"/>
      <c r="BD35" s="164">
        <f>SUM(AY35:BC35)</f>
        <v>18</v>
      </c>
      <c r="BE35" s="170"/>
      <c r="BF35" s="170"/>
      <c r="BG35" s="170"/>
      <c r="BH35" s="170"/>
      <c r="BI35" s="164">
        <f>SUM(BD35:BH35)</f>
        <v>18</v>
      </c>
      <c r="BJ35" s="170"/>
      <c r="BK35" s="170"/>
      <c r="BL35" s="170"/>
      <c r="BM35" s="170"/>
      <c r="BN35" s="164">
        <f>SUM(BI35:BM35)</f>
        <v>18</v>
      </c>
      <c r="BO35" s="170"/>
      <c r="BP35" s="170"/>
      <c r="BQ35" s="170"/>
      <c r="BR35" s="170"/>
      <c r="BS35" s="164">
        <f t="shared" si="42"/>
        <v>18</v>
      </c>
    </row>
    <row r="36" spans="1:71" s="171" customFormat="1" x14ac:dyDescent="0.3">
      <c r="A36" s="172"/>
      <c r="B36" s="173" t="s">
        <v>59</v>
      </c>
      <c r="C36" s="174">
        <v>9</v>
      </c>
      <c r="D36" s="174">
        <v>3232</v>
      </c>
      <c r="E36" s="249">
        <v>27</v>
      </c>
      <c r="F36" s="164"/>
      <c r="G36" s="166">
        <f t="shared" si="44"/>
        <v>1.0740740740740742</v>
      </c>
      <c r="H36" s="167">
        <v>8</v>
      </c>
      <c r="I36" s="167">
        <f t="shared" si="43"/>
        <v>9</v>
      </c>
      <c r="J36" s="169">
        <v>1</v>
      </c>
      <c r="K36" s="222">
        <v>2025</v>
      </c>
      <c r="L36" s="170">
        <v>2025</v>
      </c>
      <c r="M36" s="170"/>
      <c r="N36" s="170"/>
      <c r="O36" s="170"/>
      <c r="P36" s="167">
        <f t="shared" si="45"/>
        <v>8</v>
      </c>
      <c r="Q36" s="173"/>
      <c r="R36" s="170"/>
      <c r="S36" s="170"/>
      <c r="T36" s="170"/>
      <c r="U36" s="164">
        <f t="shared" si="32"/>
        <v>8</v>
      </c>
      <c r="V36" s="170"/>
      <c r="W36" s="170"/>
      <c r="X36" s="170"/>
      <c r="Y36" s="170"/>
      <c r="Z36" s="164">
        <f t="shared" si="33"/>
        <v>8</v>
      </c>
      <c r="AA36" s="170"/>
      <c r="AB36" s="170"/>
      <c r="AC36" s="170"/>
      <c r="AD36" s="170"/>
      <c r="AE36" s="164">
        <f t="shared" si="34"/>
        <v>8</v>
      </c>
      <c r="AF36" s="170">
        <v>1</v>
      </c>
      <c r="AG36" s="170"/>
      <c r="AH36" s="170">
        <v>17</v>
      </c>
      <c r="AI36" s="170"/>
      <c r="AJ36" s="164">
        <f t="shared" si="35"/>
        <v>26</v>
      </c>
      <c r="AK36" s="170"/>
      <c r="AL36" s="170"/>
      <c r="AM36" s="170"/>
      <c r="AN36" s="170"/>
      <c r="AO36" s="164">
        <f t="shared" si="36"/>
        <v>26</v>
      </c>
      <c r="AP36" s="170"/>
      <c r="AQ36" s="170"/>
      <c r="AR36" s="170"/>
      <c r="AS36" s="170"/>
      <c r="AT36" s="164">
        <f t="shared" si="37"/>
        <v>26</v>
      </c>
      <c r="AU36" s="170"/>
      <c r="AV36" s="170"/>
      <c r="AW36" s="170"/>
      <c r="AX36" s="170"/>
      <c r="AY36" s="164">
        <f t="shared" si="38"/>
        <v>26</v>
      </c>
      <c r="AZ36" s="170"/>
      <c r="BA36" s="170">
        <v>3</v>
      </c>
      <c r="BB36" s="170"/>
      <c r="BC36" s="170"/>
      <c r="BD36" s="164">
        <f t="shared" si="39"/>
        <v>29</v>
      </c>
      <c r="BE36" s="170"/>
      <c r="BF36" s="170"/>
      <c r="BG36" s="170"/>
      <c r="BH36" s="170"/>
      <c r="BI36" s="164">
        <f t="shared" si="40"/>
        <v>29</v>
      </c>
      <c r="BJ36" s="170"/>
      <c r="BK36" s="170"/>
      <c r="BL36" s="170"/>
      <c r="BM36" s="170"/>
      <c r="BN36" s="164">
        <f t="shared" si="41"/>
        <v>29</v>
      </c>
      <c r="BO36" s="170"/>
      <c r="BP36" s="170"/>
      <c r="BQ36" s="170"/>
      <c r="BR36" s="170"/>
      <c r="BS36" s="164">
        <f t="shared" si="42"/>
        <v>29</v>
      </c>
    </row>
    <row r="37" spans="1:71" s="88" customFormat="1" x14ac:dyDescent="0.3">
      <c r="A37" s="96"/>
      <c r="B37" s="87" t="s">
        <v>60</v>
      </c>
      <c r="C37" s="99">
        <v>12</v>
      </c>
      <c r="D37" s="99">
        <v>584</v>
      </c>
      <c r="E37" s="101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2025</v>
      </c>
      <c r="L37" s="87">
        <v>2024</v>
      </c>
      <c r="M37" s="99"/>
      <c r="N37" s="99"/>
      <c r="O37" s="99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195" customFormat="1" x14ac:dyDescent="0.3">
      <c r="A38" s="211" t="s">
        <v>385</v>
      </c>
      <c r="B38" s="190" t="s">
        <v>49</v>
      </c>
      <c r="C38" s="212">
        <v>22</v>
      </c>
      <c r="D38" s="212">
        <v>9745</v>
      </c>
      <c r="E38" s="213">
        <v>11</v>
      </c>
      <c r="F38" s="187"/>
      <c r="G38" s="214">
        <f t="shared" si="44"/>
        <v>0.54545454545454541</v>
      </c>
      <c r="H38" s="194">
        <v>6</v>
      </c>
      <c r="I38" s="194">
        <f t="shared" si="43"/>
        <v>6</v>
      </c>
      <c r="J38" s="210"/>
      <c r="K38" s="215">
        <v>2023</v>
      </c>
      <c r="L38" s="190">
        <v>2023</v>
      </c>
      <c r="M38" s="212"/>
      <c r="N38" s="212"/>
      <c r="O38" s="212"/>
      <c r="P38" s="194">
        <f t="shared" si="45"/>
        <v>6</v>
      </c>
      <c r="Q38" s="190"/>
      <c r="R38" s="190"/>
      <c r="S38" s="190"/>
      <c r="T38" s="190"/>
      <c r="U38" s="187">
        <f t="shared" si="32"/>
        <v>6</v>
      </c>
      <c r="V38" s="190"/>
      <c r="W38" s="190"/>
      <c r="X38" s="190"/>
      <c r="Y38" s="190"/>
      <c r="Z38" s="187">
        <f t="shared" si="33"/>
        <v>6</v>
      </c>
      <c r="AA38" s="190"/>
      <c r="AB38" s="190"/>
      <c r="AC38" s="190"/>
      <c r="AD38" s="190"/>
      <c r="AE38" s="187">
        <f t="shared" si="34"/>
        <v>6</v>
      </c>
      <c r="AF38" s="190"/>
      <c r="AG38" s="190"/>
      <c r="AH38" s="190"/>
      <c r="AI38" s="190"/>
      <c r="AJ38" s="187">
        <f t="shared" si="35"/>
        <v>6</v>
      </c>
      <c r="AK38" s="190"/>
      <c r="AL38" s="190"/>
      <c r="AM38" s="190"/>
      <c r="AN38" s="190"/>
      <c r="AO38" s="187">
        <f t="shared" si="36"/>
        <v>6</v>
      </c>
      <c r="AP38" s="190"/>
      <c r="AQ38" s="190"/>
      <c r="AR38" s="190"/>
      <c r="AS38" s="190"/>
      <c r="AT38" s="187">
        <f t="shared" si="37"/>
        <v>6</v>
      </c>
      <c r="AU38" s="190"/>
      <c r="AV38" s="190"/>
      <c r="AW38" s="190"/>
      <c r="AX38" s="190"/>
      <c r="AY38" s="187">
        <f t="shared" si="38"/>
        <v>6</v>
      </c>
      <c r="AZ38" s="190"/>
      <c r="BA38" s="190"/>
      <c r="BB38" s="190"/>
      <c r="BC38" s="190"/>
      <c r="BD38" s="187">
        <f t="shared" si="39"/>
        <v>6</v>
      </c>
      <c r="BE38" s="190"/>
      <c r="BF38" s="190"/>
      <c r="BG38" s="190"/>
      <c r="BH38" s="190"/>
      <c r="BI38" s="187">
        <f t="shared" si="40"/>
        <v>6</v>
      </c>
      <c r="BJ38" s="190"/>
      <c r="BK38" s="190"/>
      <c r="BL38" s="190"/>
      <c r="BM38" s="190"/>
      <c r="BN38" s="187">
        <f t="shared" si="41"/>
        <v>6</v>
      </c>
      <c r="BO38" s="190"/>
      <c r="BP38" s="190"/>
      <c r="BQ38" s="190"/>
      <c r="BR38" s="190"/>
      <c r="BS38" s="187">
        <f t="shared" si="42"/>
        <v>6</v>
      </c>
    </row>
    <row r="39" spans="1:71" s="171" customFormat="1" x14ac:dyDescent="0.3">
      <c r="A39" s="241"/>
      <c r="B39" s="184" t="s">
        <v>337</v>
      </c>
      <c r="C39" s="242">
        <v>23</v>
      </c>
      <c r="D39" s="242"/>
      <c r="E39" s="243">
        <v>17</v>
      </c>
      <c r="F39" s="164"/>
      <c r="G39" s="166">
        <f t="shared" si="44"/>
        <v>1.0588235294117647</v>
      </c>
      <c r="H39" s="168">
        <v>9</v>
      </c>
      <c r="I39" s="167">
        <f t="shared" si="43"/>
        <v>11</v>
      </c>
      <c r="J39" s="199">
        <v>2</v>
      </c>
      <c r="K39" s="222">
        <v>2025</v>
      </c>
      <c r="L39" s="184">
        <v>2024</v>
      </c>
      <c r="M39" s="242"/>
      <c r="N39" s="242"/>
      <c r="O39" s="242"/>
      <c r="P39" s="167">
        <f t="shared" si="45"/>
        <v>9</v>
      </c>
      <c r="Q39" s="184"/>
      <c r="R39" s="184"/>
      <c r="S39" s="184"/>
      <c r="T39" s="184"/>
      <c r="U39" s="164">
        <f t="shared" si="32"/>
        <v>9</v>
      </c>
      <c r="V39" s="184"/>
      <c r="W39" s="184"/>
      <c r="X39" s="184"/>
      <c r="Y39" s="184"/>
      <c r="Z39" s="164">
        <f t="shared" si="33"/>
        <v>9</v>
      </c>
      <c r="AA39" s="184"/>
      <c r="AB39" s="184"/>
      <c r="AC39" s="184"/>
      <c r="AD39" s="184"/>
      <c r="AE39" s="164">
        <f t="shared" si="34"/>
        <v>9</v>
      </c>
      <c r="AF39" s="184">
        <v>2</v>
      </c>
      <c r="AG39" s="184"/>
      <c r="AH39" s="184">
        <v>6</v>
      </c>
      <c r="AI39" s="184"/>
      <c r="AJ39" s="164">
        <f t="shared" si="35"/>
        <v>17</v>
      </c>
      <c r="AK39" s="184"/>
      <c r="AL39" s="184"/>
      <c r="AM39" s="184"/>
      <c r="AN39" s="184"/>
      <c r="AO39" s="164">
        <f t="shared" si="36"/>
        <v>17</v>
      </c>
      <c r="AP39" s="184"/>
      <c r="AQ39" s="184"/>
      <c r="AR39" s="184"/>
      <c r="AS39" s="184"/>
      <c r="AT39" s="164">
        <f t="shared" si="37"/>
        <v>17</v>
      </c>
      <c r="AU39" s="184"/>
      <c r="AV39" s="184"/>
      <c r="AW39" s="184"/>
      <c r="AX39" s="184"/>
      <c r="AY39" s="164">
        <f t="shared" si="38"/>
        <v>17</v>
      </c>
      <c r="AZ39" s="184"/>
      <c r="BA39" s="184">
        <v>1</v>
      </c>
      <c r="BB39" s="184"/>
      <c r="BC39" s="184"/>
      <c r="BD39" s="164">
        <f t="shared" si="39"/>
        <v>18</v>
      </c>
      <c r="BE39" s="184"/>
      <c r="BF39" s="184"/>
      <c r="BG39" s="184"/>
      <c r="BH39" s="184"/>
      <c r="BI39" s="164">
        <f t="shared" si="40"/>
        <v>18</v>
      </c>
      <c r="BJ39" s="184"/>
      <c r="BK39" s="184"/>
      <c r="BL39" s="184"/>
      <c r="BM39" s="184"/>
      <c r="BN39" s="164">
        <f t="shared" si="41"/>
        <v>18</v>
      </c>
      <c r="BO39" s="184"/>
      <c r="BP39" s="184"/>
      <c r="BQ39" s="184"/>
      <c r="BR39" s="184"/>
      <c r="BS39" s="164">
        <f t="shared" si="42"/>
        <v>18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3</v>
      </c>
      <c r="AG41" s="4">
        <f t="shared" si="46"/>
        <v>0</v>
      </c>
      <c r="AH41" s="4">
        <f t="shared" si="46"/>
        <v>24</v>
      </c>
      <c r="AI41" s="4">
        <f t="shared" si="46"/>
        <v>0</v>
      </c>
      <c r="AJ41" s="4">
        <f t="shared" si="46"/>
        <v>123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123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123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123</v>
      </c>
      <c r="AZ41" s="4">
        <f t="shared" si="47"/>
        <v>0</v>
      </c>
      <c r="BA41" s="4">
        <f t="shared" si="47"/>
        <v>4</v>
      </c>
      <c r="BB41" s="4">
        <f t="shared" si="47"/>
        <v>7</v>
      </c>
      <c r="BC41" s="4">
        <f t="shared" si="47"/>
        <v>1</v>
      </c>
      <c r="BD41" s="4">
        <f t="shared" si="47"/>
        <v>135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135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135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135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0.76271186440677963</v>
      </c>
      <c r="H42" s="68">
        <f>SUM(H31:H39)</f>
        <v>92</v>
      </c>
      <c r="I42" s="68">
        <f>SUM(I31:I39)</f>
        <v>96</v>
      </c>
      <c r="J42" s="68">
        <f>SUM(J31:J39)</f>
        <v>4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3</v>
      </c>
      <c r="AG42" s="1">
        <f>AB42+AG41</f>
        <v>0</v>
      </c>
      <c r="AH42" s="1">
        <f>AC42+AH41</f>
        <v>24</v>
      </c>
      <c r="AI42" s="1">
        <f>AD42+AI41</f>
        <v>4</v>
      </c>
      <c r="AJ42" s="2">
        <f>AJ41/F42</f>
        <v>0.69491525423728817</v>
      </c>
      <c r="AK42" s="1">
        <f>+AF42+AK41</f>
        <v>3</v>
      </c>
      <c r="AL42" s="1">
        <f>AG42+AL41</f>
        <v>0</v>
      </c>
      <c r="AM42" s="1">
        <f>AH42+AM41</f>
        <v>24</v>
      </c>
      <c r="AN42" s="1">
        <f>AI42+AN41</f>
        <v>4</v>
      </c>
      <c r="AO42" s="2">
        <f>AO41/F42</f>
        <v>0.69491525423728817</v>
      </c>
      <c r="AP42" s="1">
        <f>+AK42+AP41</f>
        <v>3</v>
      </c>
      <c r="AQ42" s="1">
        <f>AL42+AQ41</f>
        <v>0</v>
      </c>
      <c r="AR42" s="1">
        <f>AM42+AR41</f>
        <v>24</v>
      </c>
      <c r="AS42" s="1">
        <f>AN42+AS41</f>
        <v>4</v>
      </c>
      <c r="AT42" s="2">
        <f>AT41/F42</f>
        <v>0.69491525423728817</v>
      </c>
      <c r="AU42" s="1">
        <f>+AP42+AU41</f>
        <v>3</v>
      </c>
      <c r="AV42" s="1">
        <f>AQ42+AV41</f>
        <v>0</v>
      </c>
      <c r="AW42" s="1">
        <f>AR42+AW41</f>
        <v>24</v>
      </c>
      <c r="AX42" s="1">
        <f>AS42+AX41</f>
        <v>4</v>
      </c>
      <c r="AY42" s="2">
        <f>AY41/F42</f>
        <v>0.69491525423728817</v>
      </c>
      <c r="AZ42" s="1">
        <f>+AU42+AZ41</f>
        <v>3</v>
      </c>
      <c r="BA42" s="1">
        <f>AV42+BA41</f>
        <v>4</v>
      </c>
      <c r="BB42" s="1">
        <f>AW42+BB41</f>
        <v>31</v>
      </c>
      <c r="BC42" s="1">
        <f>AX42+BC41</f>
        <v>5</v>
      </c>
      <c r="BD42" s="2">
        <f>BD41/F42</f>
        <v>0.76271186440677963</v>
      </c>
      <c r="BE42" s="1">
        <f>+AZ42+BE41</f>
        <v>3</v>
      </c>
      <c r="BF42" s="1">
        <f>BA42+BF41</f>
        <v>4</v>
      </c>
      <c r="BG42" s="1">
        <f>BB42+BG41</f>
        <v>31</v>
      </c>
      <c r="BH42" s="1">
        <f>BC42+BH41</f>
        <v>5</v>
      </c>
      <c r="BI42" s="2">
        <f>BI41/F42</f>
        <v>0.76271186440677963</v>
      </c>
      <c r="BJ42" s="1">
        <f>+BE42+BJ41</f>
        <v>3</v>
      </c>
      <c r="BK42" s="1">
        <f>BF42+BK41</f>
        <v>4</v>
      </c>
      <c r="BL42" s="1">
        <f>BG42+BL41</f>
        <v>31</v>
      </c>
      <c r="BM42" s="1">
        <f>BH42+BM41</f>
        <v>5</v>
      </c>
      <c r="BN42" s="2">
        <f>BN41/F42</f>
        <v>0.76271186440677963</v>
      </c>
      <c r="BO42" s="1">
        <f>+BJ42+BO41</f>
        <v>3</v>
      </c>
      <c r="BP42" s="1">
        <f>BK42+BP41</f>
        <v>4</v>
      </c>
      <c r="BQ42" s="1">
        <f>BL42+BQ41</f>
        <v>31</v>
      </c>
      <c r="BR42" s="1">
        <f>BM42+BR41</f>
        <v>5</v>
      </c>
      <c r="BS42" s="2">
        <f>BS41/F42</f>
        <v>0.76271186440677963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7" sqref="J7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317</v>
      </c>
      <c r="F2" s="70" t="s">
        <v>147</v>
      </c>
      <c r="G2" s="70" t="s">
        <v>131</v>
      </c>
      <c r="H2" s="70" t="s">
        <v>316</v>
      </c>
      <c r="I2" s="70" t="s">
        <v>315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171" customFormat="1" x14ac:dyDescent="0.3">
      <c r="A4" s="217"/>
      <c r="B4" s="173" t="s">
        <v>10</v>
      </c>
      <c r="C4" s="174">
        <v>1</v>
      </c>
      <c r="D4" s="174">
        <v>9612</v>
      </c>
      <c r="E4" s="170">
        <v>82</v>
      </c>
      <c r="F4" s="164"/>
      <c r="G4" s="183">
        <f t="shared" ref="G4:G12" si="10">$BS4/E4</f>
        <v>1.024390243902439</v>
      </c>
      <c r="H4" s="168">
        <v>80</v>
      </c>
      <c r="I4" s="168">
        <f t="shared" ref="I4:I12" si="11">+H4+J4</f>
        <v>82</v>
      </c>
      <c r="J4" s="168">
        <v>2</v>
      </c>
      <c r="K4" s="184">
        <v>2025</v>
      </c>
      <c r="L4" s="184">
        <v>2024</v>
      </c>
      <c r="M4" s="170"/>
      <c r="N4" s="170"/>
      <c r="O4" s="170"/>
      <c r="P4" s="167">
        <f t="shared" ref="P4:P12" si="12">+H4+SUM(M4:O4)</f>
        <v>80</v>
      </c>
      <c r="Q4" s="170"/>
      <c r="R4" s="170"/>
      <c r="S4" s="170"/>
      <c r="T4" s="170"/>
      <c r="U4" s="167">
        <f t="shared" ref="U4:U12" si="13">SUM(P4:T4)</f>
        <v>80</v>
      </c>
      <c r="V4" s="170"/>
      <c r="W4" s="170"/>
      <c r="X4" s="170"/>
      <c r="Y4" s="170"/>
      <c r="Z4" s="164">
        <f t="shared" si="0"/>
        <v>80</v>
      </c>
      <c r="AA4" s="170"/>
      <c r="AB4" s="170"/>
      <c r="AC4" s="170"/>
      <c r="AD4" s="170"/>
      <c r="AE4" s="164">
        <f t="shared" si="1"/>
        <v>80</v>
      </c>
      <c r="AF4" s="170"/>
      <c r="AG4" s="170"/>
      <c r="AH4" s="170"/>
      <c r="AI4" s="170"/>
      <c r="AJ4" s="164">
        <f t="shared" si="2"/>
        <v>80</v>
      </c>
      <c r="AK4" s="170"/>
      <c r="AL4" s="170"/>
      <c r="AM4" s="170"/>
      <c r="AN4" s="170"/>
      <c r="AO4" s="164">
        <f t="shared" si="3"/>
        <v>80</v>
      </c>
      <c r="AP4" s="170"/>
      <c r="AQ4" s="170">
        <v>4</v>
      </c>
      <c r="AR4" s="170"/>
      <c r="AS4" s="170"/>
      <c r="AT4" s="164">
        <f t="shared" si="4"/>
        <v>84</v>
      </c>
      <c r="AU4" s="170"/>
      <c r="AV4" s="170"/>
      <c r="AW4" s="170"/>
      <c r="AX4" s="170"/>
      <c r="AY4" s="164">
        <f t="shared" si="5"/>
        <v>84</v>
      </c>
      <c r="AZ4" s="170"/>
      <c r="BA4" s="170"/>
      <c r="BB4" s="170"/>
      <c r="BC4" s="170"/>
      <c r="BD4" s="164">
        <f t="shared" si="6"/>
        <v>84</v>
      </c>
      <c r="BE4" s="170"/>
      <c r="BF4" s="170"/>
      <c r="BG4" s="170"/>
      <c r="BH4" s="170"/>
      <c r="BI4" s="164">
        <f t="shared" si="7"/>
        <v>84</v>
      </c>
      <c r="BJ4" s="170"/>
      <c r="BK4" s="170"/>
      <c r="BL4" s="170"/>
      <c r="BM4" s="170"/>
      <c r="BN4" s="164">
        <f t="shared" si="8"/>
        <v>84</v>
      </c>
      <c r="BO4" s="170"/>
      <c r="BP4" s="170"/>
      <c r="BQ4" s="170"/>
      <c r="BR4" s="170"/>
      <c r="BS4" s="164">
        <f t="shared" si="9"/>
        <v>84</v>
      </c>
    </row>
    <row r="5" spans="1:71" s="88" customFormat="1" x14ac:dyDescent="0.3">
      <c r="A5" s="84"/>
      <c r="B5" s="123" t="s">
        <v>89</v>
      </c>
      <c r="C5" s="147">
        <v>2</v>
      </c>
      <c r="D5" s="147">
        <v>10223</v>
      </c>
      <c r="E5" s="123">
        <v>30</v>
      </c>
      <c r="F5" s="84"/>
      <c r="G5" s="91">
        <f t="shared" si="10"/>
        <v>0.96666666666666667</v>
      </c>
      <c r="H5" s="92">
        <v>26</v>
      </c>
      <c r="I5" s="92">
        <f t="shared" si="11"/>
        <v>28</v>
      </c>
      <c r="J5" s="92">
        <v>2</v>
      </c>
      <c r="K5" s="94">
        <v>2025</v>
      </c>
      <c r="L5" s="94">
        <v>2024</v>
      </c>
      <c r="M5" s="87"/>
      <c r="N5" s="87"/>
      <c r="O5" s="87"/>
      <c r="P5" s="86">
        <f t="shared" si="12"/>
        <v>26</v>
      </c>
      <c r="Q5" s="123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>
        <v>2</v>
      </c>
      <c r="AQ5" s="87"/>
      <c r="AR5" s="87"/>
      <c r="AS5" s="87">
        <v>1</v>
      </c>
      <c r="AT5" s="84">
        <f t="shared" si="4"/>
        <v>29</v>
      </c>
      <c r="AU5" s="87"/>
      <c r="AV5" s="87"/>
      <c r="AW5" s="87"/>
      <c r="AX5" s="87"/>
      <c r="AY5" s="84">
        <f t="shared" si="5"/>
        <v>29</v>
      </c>
      <c r="AZ5" s="87"/>
      <c r="BA5" s="87"/>
      <c r="BB5" s="87"/>
      <c r="BC5" s="87"/>
      <c r="BD5" s="84">
        <f t="shared" si="6"/>
        <v>29</v>
      </c>
      <c r="BE5" s="87"/>
      <c r="BF5" s="87"/>
      <c r="BG5" s="87"/>
      <c r="BH5" s="87"/>
      <c r="BI5" s="84">
        <f t="shared" si="7"/>
        <v>29</v>
      </c>
      <c r="BJ5" s="87"/>
      <c r="BK5" s="87"/>
      <c r="BL5" s="87"/>
      <c r="BM5" s="87"/>
      <c r="BN5" s="84">
        <f t="shared" si="8"/>
        <v>29</v>
      </c>
      <c r="BO5" s="87"/>
      <c r="BP5" s="87"/>
      <c r="BQ5" s="87"/>
      <c r="BR5" s="87"/>
      <c r="BS5" s="84">
        <f t="shared" si="9"/>
        <v>29</v>
      </c>
    </row>
    <row r="6" spans="1:71" s="171" customFormat="1" x14ac:dyDescent="0.3">
      <c r="A6" s="217"/>
      <c r="B6" s="173" t="s">
        <v>90</v>
      </c>
      <c r="C6" s="174">
        <v>6</v>
      </c>
      <c r="D6" s="174">
        <v>9951</v>
      </c>
      <c r="E6" s="170">
        <v>48</v>
      </c>
      <c r="F6" s="164"/>
      <c r="G6" s="183">
        <f t="shared" si="10"/>
        <v>1.1041666666666667</v>
      </c>
      <c r="H6" s="168">
        <v>36</v>
      </c>
      <c r="I6" s="168">
        <f t="shared" si="11"/>
        <v>41</v>
      </c>
      <c r="J6" s="168">
        <v>5</v>
      </c>
      <c r="K6" s="184">
        <v>2025</v>
      </c>
      <c r="L6" s="184">
        <v>2024</v>
      </c>
      <c r="M6" s="170"/>
      <c r="N6" s="170"/>
      <c r="O6" s="170"/>
      <c r="P6" s="167">
        <f t="shared" si="12"/>
        <v>36</v>
      </c>
      <c r="Q6" s="170"/>
      <c r="R6" s="170"/>
      <c r="S6" s="170"/>
      <c r="T6" s="170"/>
      <c r="U6" s="167">
        <f t="shared" si="13"/>
        <v>36</v>
      </c>
      <c r="V6" s="170"/>
      <c r="W6" s="170"/>
      <c r="X6" s="170"/>
      <c r="Y6" s="170"/>
      <c r="Z6" s="164">
        <f t="shared" si="0"/>
        <v>36</v>
      </c>
      <c r="AA6" s="170">
        <v>2</v>
      </c>
      <c r="AB6" s="170">
        <v>6</v>
      </c>
      <c r="AC6" s="170">
        <v>3</v>
      </c>
      <c r="AD6" s="170"/>
      <c r="AE6" s="164">
        <f t="shared" si="1"/>
        <v>47</v>
      </c>
      <c r="AF6" s="170"/>
      <c r="AG6" s="170"/>
      <c r="AH6" s="170"/>
      <c r="AI6" s="170"/>
      <c r="AJ6" s="164">
        <f t="shared" si="2"/>
        <v>47</v>
      </c>
      <c r="AK6" s="170"/>
      <c r="AL6" s="170"/>
      <c r="AM6" s="170"/>
      <c r="AN6" s="170"/>
      <c r="AO6" s="164">
        <f t="shared" si="3"/>
        <v>47</v>
      </c>
      <c r="AP6" s="170"/>
      <c r="AQ6" s="170"/>
      <c r="AR6" s="170">
        <v>6</v>
      </c>
      <c r="AS6" s="170"/>
      <c r="AT6" s="164">
        <f t="shared" si="4"/>
        <v>53</v>
      </c>
      <c r="AU6" s="170"/>
      <c r="AV6" s="170"/>
      <c r="AW6" s="170"/>
      <c r="AX6" s="170"/>
      <c r="AY6" s="164">
        <f t="shared" si="5"/>
        <v>53</v>
      </c>
      <c r="AZ6" s="170"/>
      <c r="BA6" s="170"/>
      <c r="BB6" s="170"/>
      <c r="BC6" s="170"/>
      <c r="BD6" s="164">
        <f t="shared" si="6"/>
        <v>53</v>
      </c>
      <c r="BE6" s="170"/>
      <c r="BF6" s="170"/>
      <c r="BG6" s="170"/>
      <c r="BH6" s="170"/>
      <c r="BI6" s="164">
        <f t="shared" si="7"/>
        <v>53</v>
      </c>
      <c r="BJ6" s="170"/>
      <c r="BK6" s="170"/>
      <c r="BL6" s="170"/>
      <c r="BM6" s="170"/>
      <c r="BN6" s="164">
        <f t="shared" si="8"/>
        <v>53</v>
      </c>
      <c r="BO6" s="170"/>
      <c r="BP6" s="170"/>
      <c r="BQ6" s="170"/>
      <c r="BR6" s="170"/>
      <c r="BS6" s="164">
        <f t="shared" si="9"/>
        <v>53</v>
      </c>
    </row>
    <row r="7" spans="1:71" s="88" customFormat="1" x14ac:dyDescent="0.3">
      <c r="A7" s="84"/>
      <c r="B7" s="123" t="s">
        <v>174</v>
      </c>
      <c r="C7" s="147">
        <v>7</v>
      </c>
      <c r="D7" s="147">
        <v>9892</v>
      </c>
      <c r="E7" s="87">
        <v>42</v>
      </c>
      <c r="F7" s="84"/>
      <c r="G7" s="91">
        <f t="shared" si="10"/>
        <v>0.97619047619047616</v>
      </c>
      <c r="H7" s="92">
        <v>32</v>
      </c>
      <c r="I7" s="92">
        <f t="shared" si="11"/>
        <v>32</v>
      </c>
      <c r="J7" s="92"/>
      <c r="K7" s="94">
        <v>2025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>
        <v>5</v>
      </c>
      <c r="AD7" s="87"/>
      <c r="AE7" s="84">
        <f t="shared" si="1"/>
        <v>37</v>
      </c>
      <c r="AF7" s="87"/>
      <c r="AG7" s="87"/>
      <c r="AH7" s="87"/>
      <c r="AI7" s="87"/>
      <c r="AJ7" s="84">
        <f t="shared" si="2"/>
        <v>37</v>
      </c>
      <c r="AK7" s="87"/>
      <c r="AL7" s="87"/>
      <c r="AM7" s="87"/>
      <c r="AN7" s="87"/>
      <c r="AO7" s="84">
        <f t="shared" si="3"/>
        <v>37</v>
      </c>
      <c r="AP7" s="87"/>
      <c r="AQ7" s="87"/>
      <c r="AR7" s="87">
        <v>3</v>
      </c>
      <c r="AS7" s="87"/>
      <c r="AT7" s="84">
        <f t="shared" si="4"/>
        <v>40</v>
      </c>
      <c r="AU7" s="87"/>
      <c r="AV7" s="87"/>
      <c r="AW7" s="87">
        <v>1</v>
      </c>
      <c r="AX7" s="87"/>
      <c r="AY7" s="84">
        <f t="shared" si="5"/>
        <v>41</v>
      </c>
      <c r="AZ7" s="87"/>
      <c r="BA7" s="87"/>
      <c r="BB7" s="87"/>
      <c r="BC7" s="87"/>
      <c r="BD7" s="84">
        <f t="shared" si="6"/>
        <v>41</v>
      </c>
      <c r="BE7" s="87"/>
      <c r="BF7" s="87"/>
      <c r="BG7" s="87"/>
      <c r="BH7" s="87"/>
      <c r="BI7" s="84">
        <f t="shared" si="7"/>
        <v>41</v>
      </c>
      <c r="BJ7" s="87"/>
      <c r="BK7" s="87"/>
      <c r="BL7" s="87"/>
      <c r="BM7" s="87"/>
      <c r="BN7" s="84">
        <f t="shared" si="8"/>
        <v>41</v>
      </c>
      <c r="BO7" s="87"/>
      <c r="BP7" s="87"/>
      <c r="BQ7" s="87"/>
      <c r="BR7" s="87"/>
      <c r="BS7" s="84">
        <f t="shared" si="9"/>
        <v>41</v>
      </c>
    </row>
    <row r="8" spans="1:71" s="171" customFormat="1" x14ac:dyDescent="0.3">
      <c r="A8" s="217"/>
      <c r="B8" s="173" t="s">
        <v>238</v>
      </c>
      <c r="C8" s="174">
        <v>8</v>
      </c>
      <c r="D8" s="174">
        <v>10216</v>
      </c>
      <c r="E8" s="170">
        <v>89</v>
      </c>
      <c r="F8" s="164"/>
      <c r="G8" s="183">
        <f t="shared" si="10"/>
        <v>1.0337078651685394</v>
      </c>
      <c r="H8" s="168">
        <v>76</v>
      </c>
      <c r="I8" s="168">
        <f t="shared" si="11"/>
        <v>82</v>
      </c>
      <c r="J8" s="168">
        <v>6</v>
      </c>
      <c r="K8" s="184">
        <v>2025</v>
      </c>
      <c r="L8" s="184">
        <v>2024</v>
      </c>
      <c r="M8" s="170"/>
      <c r="N8" s="170"/>
      <c r="O8" s="170"/>
      <c r="P8" s="167">
        <f t="shared" si="12"/>
        <v>76</v>
      </c>
      <c r="Q8" s="170"/>
      <c r="R8" s="170"/>
      <c r="S8" s="170"/>
      <c r="T8" s="170"/>
      <c r="U8" s="167">
        <f t="shared" si="13"/>
        <v>76</v>
      </c>
      <c r="V8" s="170"/>
      <c r="W8" s="170">
        <v>2</v>
      </c>
      <c r="X8" s="170"/>
      <c r="Y8" s="170">
        <v>7</v>
      </c>
      <c r="Z8" s="164">
        <f t="shared" si="0"/>
        <v>85</v>
      </c>
      <c r="AA8" s="170"/>
      <c r="AB8" s="170"/>
      <c r="AC8" s="170"/>
      <c r="AD8" s="170"/>
      <c r="AE8" s="164">
        <f t="shared" si="1"/>
        <v>85</v>
      </c>
      <c r="AF8" s="170"/>
      <c r="AG8" s="170">
        <v>1</v>
      </c>
      <c r="AH8" s="170"/>
      <c r="AI8" s="170"/>
      <c r="AJ8" s="164">
        <f t="shared" si="2"/>
        <v>86</v>
      </c>
      <c r="AK8" s="170"/>
      <c r="AL8" s="170"/>
      <c r="AM8" s="170"/>
      <c r="AN8" s="170"/>
      <c r="AO8" s="164">
        <f t="shared" si="3"/>
        <v>86</v>
      </c>
      <c r="AP8" s="170"/>
      <c r="AQ8" s="170"/>
      <c r="AR8" s="170"/>
      <c r="AS8" s="170"/>
      <c r="AT8" s="164">
        <f t="shared" si="4"/>
        <v>86</v>
      </c>
      <c r="AU8" s="170">
        <v>1</v>
      </c>
      <c r="AV8" s="170"/>
      <c r="AW8" s="170"/>
      <c r="AX8" s="170"/>
      <c r="AY8" s="164">
        <f t="shared" si="5"/>
        <v>87</v>
      </c>
      <c r="AZ8" s="170"/>
      <c r="BA8" s="170">
        <v>1</v>
      </c>
      <c r="BB8" s="170">
        <v>3</v>
      </c>
      <c r="BC8" s="170">
        <v>1</v>
      </c>
      <c r="BD8" s="164">
        <f t="shared" si="6"/>
        <v>92</v>
      </c>
      <c r="BE8" s="170"/>
      <c r="BF8" s="170"/>
      <c r="BG8" s="170"/>
      <c r="BH8" s="170"/>
      <c r="BI8" s="164">
        <f t="shared" si="7"/>
        <v>92</v>
      </c>
      <c r="BJ8" s="170"/>
      <c r="BK8" s="170"/>
      <c r="BL8" s="170"/>
      <c r="BM8" s="170"/>
      <c r="BN8" s="164">
        <f t="shared" si="8"/>
        <v>92</v>
      </c>
      <c r="BO8" s="170"/>
      <c r="BP8" s="170"/>
      <c r="BQ8" s="170"/>
      <c r="BR8" s="170"/>
      <c r="BS8" s="164">
        <f t="shared" si="9"/>
        <v>92</v>
      </c>
    </row>
    <row r="9" spans="1:71" s="88" customFormat="1" x14ac:dyDescent="0.3">
      <c r="A9" s="84"/>
      <c r="B9" s="123" t="s">
        <v>77</v>
      </c>
      <c r="C9" s="147">
        <v>11</v>
      </c>
      <c r="D9" s="147">
        <v>11447</v>
      </c>
      <c r="E9" s="87">
        <v>24</v>
      </c>
      <c r="F9" s="84"/>
      <c r="G9" s="91">
        <f t="shared" si="10"/>
        <v>0.91666666666666663</v>
      </c>
      <c r="H9" s="92">
        <v>18</v>
      </c>
      <c r="I9" s="92">
        <f t="shared" si="11"/>
        <v>19</v>
      </c>
      <c r="J9" s="92">
        <v>1</v>
      </c>
      <c r="K9" s="94">
        <v>2025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>
        <v>1</v>
      </c>
      <c r="AL9" s="87"/>
      <c r="AM9" s="87"/>
      <c r="AN9" s="87"/>
      <c r="AO9" s="84">
        <f t="shared" si="3"/>
        <v>19</v>
      </c>
      <c r="AP9" s="87"/>
      <c r="AQ9" s="87"/>
      <c r="AR9" s="87"/>
      <c r="AS9" s="87">
        <v>2</v>
      </c>
      <c r="AT9" s="84">
        <f t="shared" si="4"/>
        <v>21</v>
      </c>
      <c r="AU9" s="87"/>
      <c r="AV9" s="87"/>
      <c r="AW9" s="87"/>
      <c r="AX9" s="87"/>
      <c r="AY9" s="84">
        <f t="shared" si="5"/>
        <v>21</v>
      </c>
      <c r="AZ9" s="87"/>
      <c r="BA9" s="87"/>
      <c r="BB9" s="87"/>
      <c r="BC9" s="87"/>
      <c r="BD9" s="84">
        <f t="shared" si="6"/>
        <v>21</v>
      </c>
      <c r="BE9" s="87"/>
      <c r="BF9" s="87">
        <v>1</v>
      </c>
      <c r="BG9" s="87"/>
      <c r="BH9" s="87"/>
      <c r="BI9" s="84">
        <f t="shared" si="7"/>
        <v>22</v>
      </c>
      <c r="BJ9" s="87"/>
      <c r="BK9" s="87"/>
      <c r="BL9" s="87"/>
      <c r="BM9" s="87"/>
      <c r="BN9" s="84">
        <f t="shared" si="8"/>
        <v>22</v>
      </c>
      <c r="BO9" s="87"/>
      <c r="BP9" s="87"/>
      <c r="BQ9" s="87"/>
      <c r="BR9" s="87"/>
      <c r="BS9" s="84">
        <f t="shared" si="9"/>
        <v>22</v>
      </c>
    </row>
    <row r="10" spans="1:71" s="88" customFormat="1" x14ac:dyDescent="0.3">
      <c r="A10" s="84"/>
      <c r="B10" s="123" t="s">
        <v>320</v>
      </c>
      <c r="C10" s="147">
        <v>13</v>
      </c>
      <c r="D10" s="147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2025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23" t="s">
        <v>313</v>
      </c>
      <c r="C11" s="147">
        <v>15</v>
      </c>
      <c r="D11" s="147">
        <v>2485</v>
      </c>
      <c r="E11" s="87">
        <v>38</v>
      </c>
      <c r="F11" s="84"/>
      <c r="G11" s="91">
        <f t="shared" si="10"/>
        <v>0.86842105263157898</v>
      </c>
      <c r="H11" s="92">
        <v>31</v>
      </c>
      <c r="I11" s="92">
        <f t="shared" si="11"/>
        <v>31</v>
      </c>
      <c r="J11" s="92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>
        <v>2</v>
      </c>
      <c r="AR11" s="87"/>
      <c r="AS11" s="87"/>
      <c r="AT11" s="84">
        <f t="shared" si="4"/>
        <v>33</v>
      </c>
      <c r="AU11" s="87"/>
      <c r="AV11" s="87"/>
      <c r="AW11" s="87"/>
      <c r="AX11" s="87"/>
      <c r="AY11" s="84">
        <f t="shared" si="5"/>
        <v>33</v>
      </c>
      <c r="AZ11" s="87"/>
      <c r="BA11" s="87"/>
      <c r="BB11" s="87"/>
      <c r="BC11" s="87"/>
      <c r="BD11" s="84">
        <f t="shared" si="6"/>
        <v>33</v>
      </c>
      <c r="BE11" s="87"/>
      <c r="BF11" s="87"/>
      <c r="BG11" s="87"/>
      <c r="BH11" s="87"/>
      <c r="BI11" s="84">
        <f t="shared" si="7"/>
        <v>33</v>
      </c>
      <c r="BJ11" s="87"/>
      <c r="BK11" s="87"/>
      <c r="BL11" s="87"/>
      <c r="BM11" s="87"/>
      <c r="BN11" s="84">
        <f t="shared" si="8"/>
        <v>33</v>
      </c>
      <c r="BO11" s="87"/>
      <c r="BP11" s="87"/>
      <c r="BQ11" s="87"/>
      <c r="BR11" s="87"/>
      <c r="BS11" s="84">
        <f t="shared" si="9"/>
        <v>33</v>
      </c>
    </row>
    <row r="12" spans="1:71" s="195" customFormat="1" x14ac:dyDescent="0.3">
      <c r="A12" s="187" t="s">
        <v>383</v>
      </c>
      <c r="B12" s="188" t="s">
        <v>254</v>
      </c>
      <c r="C12" s="189">
        <v>303</v>
      </c>
      <c r="D12" s="189">
        <v>10033</v>
      </c>
      <c r="E12" s="190">
        <v>40</v>
      </c>
      <c r="F12" s="187"/>
      <c r="G12" s="191">
        <f t="shared" si="10"/>
        <v>1</v>
      </c>
      <c r="H12" s="192">
        <v>40</v>
      </c>
      <c r="I12" s="192">
        <f t="shared" si="11"/>
        <v>40</v>
      </c>
      <c r="J12" s="192"/>
      <c r="K12" s="193">
        <v>2023</v>
      </c>
      <c r="L12" s="193">
        <v>2023</v>
      </c>
      <c r="M12" s="190"/>
      <c r="N12" s="190"/>
      <c r="O12" s="190"/>
      <c r="P12" s="194">
        <f t="shared" si="12"/>
        <v>40</v>
      </c>
      <c r="Q12" s="190"/>
      <c r="R12" s="190"/>
      <c r="S12" s="190"/>
      <c r="T12" s="190"/>
      <c r="U12" s="194">
        <f t="shared" si="13"/>
        <v>40</v>
      </c>
      <c r="V12" s="190"/>
      <c r="W12" s="190"/>
      <c r="X12" s="190"/>
      <c r="Y12" s="190"/>
      <c r="Z12" s="187">
        <f t="shared" si="0"/>
        <v>40</v>
      </c>
      <c r="AA12" s="190"/>
      <c r="AB12" s="190"/>
      <c r="AC12" s="190"/>
      <c r="AD12" s="190"/>
      <c r="AE12" s="187">
        <f t="shared" si="1"/>
        <v>40</v>
      </c>
      <c r="AF12" s="190"/>
      <c r="AG12" s="190"/>
      <c r="AH12" s="190"/>
      <c r="AI12" s="190"/>
      <c r="AJ12" s="187">
        <f t="shared" si="2"/>
        <v>40</v>
      </c>
      <c r="AK12" s="190"/>
      <c r="AL12" s="190"/>
      <c r="AM12" s="190"/>
      <c r="AN12" s="190"/>
      <c r="AO12" s="187">
        <f t="shared" si="3"/>
        <v>40</v>
      </c>
      <c r="AP12" s="190"/>
      <c r="AQ12" s="190"/>
      <c r="AR12" s="190"/>
      <c r="AS12" s="190"/>
      <c r="AT12" s="187">
        <f t="shared" si="4"/>
        <v>40</v>
      </c>
      <c r="AU12" s="190"/>
      <c r="AV12" s="190"/>
      <c r="AW12" s="190"/>
      <c r="AX12" s="190"/>
      <c r="AY12" s="187">
        <f t="shared" si="5"/>
        <v>40</v>
      </c>
      <c r="AZ12" s="190"/>
      <c r="BA12" s="190"/>
      <c r="BB12" s="190"/>
      <c r="BC12" s="190"/>
      <c r="BD12" s="187">
        <f t="shared" si="6"/>
        <v>40</v>
      </c>
      <c r="BE12" s="190"/>
      <c r="BF12" s="190"/>
      <c r="BG12" s="190"/>
      <c r="BH12" s="190"/>
      <c r="BI12" s="187">
        <f t="shared" si="7"/>
        <v>40</v>
      </c>
      <c r="BJ12" s="190"/>
      <c r="BK12" s="190"/>
      <c r="BL12" s="190"/>
      <c r="BM12" s="190"/>
      <c r="BN12" s="187">
        <f t="shared" si="8"/>
        <v>40</v>
      </c>
      <c r="BO12" s="190"/>
      <c r="BP12" s="190"/>
      <c r="BQ12" s="190"/>
      <c r="BR12" s="190"/>
      <c r="BS12" s="187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2</v>
      </c>
      <c r="AB13" s="68">
        <f t="shared" si="14"/>
        <v>6</v>
      </c>
      <c r="AC13" s="68">
        <f t="shared" si="14"/>
        <v>8</v>
      </c>
      <c r="AD13" s="68">
        <f t="shared" si="14"/>
        <v>0</v>
      </c>
      <c r="AE13" s="68">
        <f t="shared" si="14"/>
        <v>377</v>
      </c>
      <c r="AF13" s="68">
        <f t="shared" si="14"/>
        <v>0</v>
      </c>
      <c r="AG13" s="68">
        <f t="shared" si="14"/>
        <v>1</v>
      </c>
      <c r="AH13" s="68">
        <f t="shared" si="14"/>
        <v>0</v>
      </c>
      <c r="AI13" s="68">
        <f t="shared" si="14"/>
        <v>0</v>
      </c>
      <c r="AJ13" s="68">
        <f t="shared" si="14"/>
        <v>378</v>
      </c>
      <c r="AK13" s="68">
        <f t="shared" si="14"/>
        <v>1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379</v>
      </c>
      <c r="AP13" s="68">
        <f t="shared" si="14"/>
        <v>2</v>
      </c>
      <c r="AQ13" s="68">
        <f t="shared" si="14"/>
        <v>6</v>
      </c>
      <c r="AR13" s="68">
        <f t="shared" si="14"/>
        <v>9</v>
      </c>
      <c r="AS13" s="68">
        <f t="shared" ref="AS13:BS13" si="15">SUM(AS3:AS12)</f>
        <v>3</v>
      </c>
      <c r="AT13" s="68">
        <f t="shared" si="15"/>
        <v>399</v>
      </c>
      <c r="AU13" s="68">
        <f t="shared" si="15"/>
        <v>1</v>
      </c>
      <c r="AV13" s="68">
        <f t="shared" si="15"/>
        <v>0</v>
      </c>
      <c r="AW13" s="68">
        <f t="shared" si="15"/>
        <v>1</v>
      </c>
      <c r="AX13" s="68">
        <f t="shared" si="15"/>
        <v>0</v>
      </c>
      <c r="AY13" s="68">
        <f t="shared" si="15"/>
        <v>401</v>
      </c>
      <c r="AZ13" s="68">
        <f t="shared" si="15"/>
        <v>0</v>
      </c>
      <c r="BA13" s="68">
        <f t="shared" si="15"/>
        <v>1</v>
      </c>
      <c r="BB13" s="68">
        <f t="shared" si="15"/>
        <v>3</v>
      </c>
      <c r="BC13" s="68">
        <f t="shared" si="15"/>
        <v>1</v>
      </c>
      <c r="BD13" s="68">
        <f t="shared" si="15"/>
        <v>406</v>
      </c>
      <c r="BE13" s="68">
        <f t="shared" si="15"/>
        <v>0</v>
      </c>
      <c r="BF13" s="68">
        <f t="shared" si="15"/>
        <v>1</v>
      </c>
      <c r="BG13" s="68">
        <f t="shared" si="15"/>
        <v>0</v>
      </c>
      <c r="BH13" s="68">
        <f t="shared" si="15"/>
        <v>0</v>
      </c>
      <c r="BI13" s="68">
        <f t="shared" si="15"/>
        <v>407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407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407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0.98309178743961356</v>
      </c>
      <c r="H14" s="68">
        <f>SUM(H3:H12)</f>
        <v>352</v>
      </c>
      <c r="I14" s="68">
        <f>SUM(I3:I12)</f>
        <v>368</v>
      </c>
      <c r="J14" s="68">
        <f>SUM(J3:J12)</f>
        <v>16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2</v>
      </c>
      <c r="AB14" s="1">
        <f>W14+AB13</f>
        <v>8</v>
      </c>
      <c r="AC14" s="1">
        <f>X14+AC13</f>
        <v>8</v>
      </c>
      <c r="AD14" s="1">
        <f>Y14+AD13</f>
        <v>7</v>
      </c>
      <c r="AE14" s="2">
        <f>AE13/F14</f>
        <v>0.91062801932367154</v>
      </c>
      <c r="AF14" s="68">
        <f>+AA14+AF13</f>
        <v>2</v>
      </c>
      <c r="AG14" s="1">
        <f>AB14+AG13</f>
        <v>9</v>
      </c>
      <c r="AH14" s="1">
        <f>AC14+AH13</f>
        <v>8</v>
      </c>
      <c r="AI14" s="1">
        <f>AD14+AI13</f>
        <v>7</v>
      </c>
      <c r="AJ14" s="2">
        <f>AJ13/F14</f>
        <v>0.91304347826086951</v>
      </c>
      <c r="AK14" s="68">
        <f>+AF14+AK13</f>
        <v>3</v>
      </c>
      <c r="AL14" s="1">
        <f>AG14+AL13</f>
        <v>9</v>
      </c>
      <c r="AM14" s="1">
        <f>AH14+AM13</f>
        <v>8</v>
      </c>
      <c r="AN14" s="1">
        <f>AI14+AN13</f>
        <v>7</v>
      </c>
      <c r="AO14" s="2">
        <f>AO13/F14</f>
        <v>0.91545893719806759</v>
      </c>
      <c r="AP14" s="68">
        <f>+AK14+AP13</f>
        <v>5</v>
      </c>
      <c r="AQ14" s="1">
        <f>AL14+AQ13</f>
        <v>15</v>
      </c>
      <c r="AR14" s="1">
        <f>AM14+AR13</f>
        <v>17</v>
      </c>
      <c r="AS14" s="1">
        <f>AN14+AS13</f>
        <v>10</v>
      </c>
      <c r="AT14" s="2">
        <f>AT13/F14</f>
        <v>0.96376811594202894</v>
      </c>
      <c r="AU14" s="68">
        <f>+AP14+AU13</f>
        <v>6</v>
      </c>
      <c r="AV14" s="1">
        <f>AQ14+AV13</f>
        <v>15</v>
      </c>
      <c r="AW14" s="1">
        <f>AR14+AW13</f>
        <v>18</v>
      </c>
      <c r="AX14" s="1">
        <f>AS14+AX13</f>
        <v>10</v>
      </c>
      <c r="AY14" s="2">
        <f>AY13/F14</f>
        <v>0.96859903381642509</v>
      </c>
      <c r="AZ14" s="68">
        <f>+AU14+AZ13</f>
        <v>6</v>
      </c>
      <c r="BA14" s="1">
        <f>AV14+BA13</f>
        <v>16</v>
      </c>
      <c r="BB14" s="1">
        <f>AW14+BB13</f>
        <v>21</v>
      </c>
      <c r="BC14" s="1">
        <f>AX14+BC13</f>
        <v>11</v>
      </c>
      <c r="BD14" s="2">
        <f>BD13/F14</f>
        <v>0.98067632850241548</v>
      </c>
      <c r="BE14" s="68">
        <f>+AZ14+BE13</f>
        <v>6</v>
      </c>
      <c r="BF14" s="1">
        <f>BA14+BF13</f>
        <v>17</v>
      </c>
      <c r="BG14" s="1">
        <f>BB14+BG13</f>
        <v>21</v>
      </c>
      <c r="BH14" s="1">
        <f>BC14+BH13</f>
        <v>11</v>
      </c>
      <c r="BI14" s="2">
        <f>BI13/F14</f>
        <v>0.98309178743961356</v>
      </c>
      <c r="BJ14" s="68">
        <f>+BE14+BJ13</f>
        <v>6</v>
      </c>
      <c r="BK14" s="1">
        <f>BF14+BK13</f>
        <v>17</v>
      </c>
      <c r="BL14" s="1">
        <f>BG14+BL13</f>
        <v>21</v>
      </c>
      <c r="BM14" s="1">
        <f>BH14+BM13</f>
        <v>11</v>
      </c>
      <c r="BN14" s="2">
        <f>BN13/F14</f>
        <v>0.98309178743961356</v>
      </c>
      <c r="BO14" s="68">
        <f>+BJ14+BO13</f>
        <v>6</v>
      </c>
      <c r="BP14" s="1">
        <f>BK14+BP13</f>
        <v>17</v>
      </c>
      <c r="BQ14" s="1">
        <f>BL14+BQ13</f>
        <v>21</v>
      </c>
      <c r="BR14" s="1">
        <f>BM14+BR13</f>
        <v>11</v>
      </c>
      <c r="BS14" s="2">
        <f>BS13/F14</f>
        <v>0.98309178743961356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s="171" customFormat="1" x14ac:dyDescent="0.3">
      <c r="A17" s="217"/>
      <c r="B17" s="173" t="s">
        <v>34</v>
      </c>
      <c r="C17" s="174">
        <v>18</v>
      </c>
      <c r="D17" s="174">
        <v>3</v>
      </c>
      <c r="E17" s="175">
        <v>13</v>
      </c>
      <c r="F17" s="164"/>
      <c r="G17" s="166">
        <f>$BS17/E17</f>
        <v>1.3076923076923077</v>
      </c>
      <c r="H17" s="170">
        <v>2</v>
      </c>
      <c r="I17" s="167">
        <f t="shared" ref="I17:I27" si="25">H17+J17</f>
        <v>2</v>
      </c>
      <c r="J17" s="170"/>
      <c r="K17" s="170">
        <v>2025</v>
      </c>
      <c r="L17" s="170">
        <v>2024</v>
      </c>
      <c r="M17" s="170"/>
      <c r="N17" s="170"/>
      <c r="O17" s="170"/>
      <c r="P17" s="167">
        <f t="shared" ref="P17:P22" si="26">+H17+SUM(M17:O17)</f>
        <v>2</v>
      </c>
      <c r="Q17" s="170"/>
      <c r="R17" s="170"/>
      <c r="S17" s="170"/>
      <c r="T17" s="170"/>
      <c r="U17" s="167">
        <f t="shared" ref="U17:U27" si="27">SUM(P17:T17)</f>
        <v>2</v>
      </c>
      <c r="V17" s="170"/>
      <c r="W17" s="170"/>
      <c r="X17" s="170">
        <v>11</v>
      </c>
      <c r="Y17" s="170">
        <v>4</v>
      </c>
      <c r="Z17" s="164">
        <f t="shared" si="16"/>
        <v>17</v>
      </c>
      <c r="AA17" s="170"/>
      <c r="AB17" s="170"/>
      <c r="AC17" s="170"/>
      <c r="AD17" s="170"/>
      <c r="AE17" s="164">
        <f t="shared" si="17"/>
        <v>17</v>
      </c>
      <c r="AF17" s="170"/>
      <c r="AG17" s="170"/>
      <c r="AH17" s="170"/>
      <c r="AI17" s="170"/>
      <c r="AJ17" s="164">
        <f t="shared" si="18"/>
        <v>17</v>
      </c>
      <c r="AK17" s="170"/>
      <c r="AL17" s="170"/>
      <c r="AM17" s="170"/>
      <c r="AN17" s="170"/>
      <c r="AO17" s="164">
        <f t="shared" si="19"/>
        <v>17</v>
      </c>
      <c r="AP17" s="170"/>
      <c r="AQ17" s="170"/>
      <c r="AR17" s="170"/>
      <c r="AS17" s="170"/>
      <c r="AT17" s="164">
        <f t="shared" si="20"/>
        <v>17</v>
      </c>
      <c r="AU17" s="170"/>
      <c r="AV17" s="170"/>
      <c r="AW17" s="170"/>
      <c r="AX17" s="170"/>
      <c r="AY17" s="164">
        <f t="shared" si="21"/>
        <v>17</v>
      </c>
      <c r="AZ17" s="170"/>
      <c r="BA17" s="170"/>
      <c r="BB17" s="170"/>
      <c r="BC17" s="170"/>
      <c r="BD17" s="164">
        <f t="shared" ref="BD17:BD25" si="28">SUM(AY17:BC17)</f>
        <v>17</v>
      </c>
      <c r="BE17" s="170"/>
      <c r="BF17" s="170"/>
      <c r="BG17" s="170"/>
      <c r="BH17" s="170"/>
      <c r="BI17" s="164">
        <f t="shared" si="22"/>
        <v>17</v>
      </c>
      <c r="BJ17" s="170"/>
      <c r="BK17" s="170"/>
      <c r="BL17" s="170"/>
      <c r="BM17" s="170"/>
      <c r="BN17" s="164">
        <f t="shared" si="23"/>
        <v>17</v>
      </c>
      <c r="BO17" s="170"/>
      <c r="BP17" s="170"/>
      <c r="BQ17" s="170"/>
      <c r="BR17" s="170"/>
      <c r="BS17" s="164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0.62962962962962965</v>
      </c>
      <c r="H18" s="9">
        <v>26</v>
      </c>
      <c r="I18" s="68">
        <f t="shared" si="25"/>
        <v>26</v>
      </c>
      <c r="J18" s="9"/>
      <c r="K18" s="9">
        <v>2025</v>
      </c>
      <c r="L18" s="9">
        <v>2025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>
        <v>5</v>
      </c>
      <c r="AN18" s="9"/>
      <c r="AO18" s="1">
        <f t="shared" si="19"/>
        <v>34</v>
      </c>
      <c r="AP18" s="9"/>
      <c r="AQ18" s="9"/>
      <c r="AR18" s="9"/>
      <c r="AS18" s="9"/>
      <c r="AT18" s="1">
        <f t="shared" si="20"/>
        <v>34</v>
      </c>
      <c r="AU18" s="9"/>
      <c r="AV18" s="9"/>
      <c r="AW18" s="9"/>
      <c r="AX18" s="9"/>
      <c r="AY18" s="1">
        <f t="shared" si="21"/>
        <v>34</v>
      </c>
      <c r="AZ18" s="9"/>
      <c r="BA18" s="9"/>
      <c r="BB18" s="9"/>
      <c r="BC18" s="9"/>
      <c r="BD18" s="1">
        <f t="shared" si="28"/>
        <v>34</v>
      </c>
      <c r="BE18" s="9"/>
      <c r="BF18" s="9"/>
      <c r="BG18" s="9"/>
      <c r="BH18" s="9"/>
      <c r="BI18" s="1">
        <f t="shared" si="22"/>
        <v>34</v>
      </c>
      <c r="BJ18" s="9"/>
      <c r="BK18" s="9"/>
      <c r="BL18" s="9"/>
      <c r="BM18" s="9"/>
      <c r="BN18" s="1">
        <f t="shared" si="23"/>
        <v>34</v>
      </c>
      <c r="BO18" s="9"/>
      <c r="BP18" s="9"/>
      <c r="BQ18" s="9"/>
      <c r="BR18" s="9"/>
      <c r="BS18" s="1">
        <f t="shared" si="24"/>
        <v>34</v>
      </c>
    </row>
    <row r="19" spans="1:71" x14ac:dyDescent="0.3">
      <c r="A19" s="1"/>
      <c r="B19" s="27" t="s">
        <v>362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>
        <v>2025</v>
      </c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171" customFormat="1" x14ac:dyDescent="0.3">
      <c r="A20" s="164"/>
      <c r="B20" s="173" t="s">
        <v>319</v>
      </c>
      <c r="C20" s="174">
        <v>33</v>
      </c>
      <c r="D20" s="174"/>
      <c r="E20" s="175">
        <v>43</v>
      </c>
      <c r="F20" s="164"/>
      <c r="G20" s="166">
        <f t="shared" si="29"/>
        <v>1.0232558139534884</v>
      </c>
      <c r="H20" s="170">
        <v>27</v>
      </c>
      <c r="I20" s="167">
        <f t="shared" si="25"/>
        <v>27</v>
      </c>
      <c r="J20" s="170"/>
      <c r="K20" s="170">
        <v>2025</v>
      </c>
      <c r="L20" s="170">
        <v>2024</v>
      </c>
      <c r="M20" s="170">
        <v>2</v>
      </c>
      <c r="N20" s="170"/>
      <c r="O20" s="170"/>
      <c r="P20" s="167">
        <f t="shared" si="26"/>
        <v>29</v>
      </c>
      <c r="Q20" s="170"/>
      <c r="R20" s="170"/>
      <c r="S20" s="170"/>
      <c r="T20" s="170"/>
      <c r="U20" s="167">
        <f t="shared" si="27"/>
        <v>29</v>
      </c>
      <c r="V20" s="170"/>
      <c r="W20" s="170"/>
      <c r="X20" s="170"/>
      <c r="Y20" s="170"/>
      <c r="Z20" s="164">
        <f>SUM(U20:Y20)</f>
        <v>29</v>
      </c>
      <c r="AA20" s="170"/>
      <c r="AB20" s="170"/>
      <c r="AC20" s="170"/>
      <c r="AD20" s="170"/>
      <c r="AE20" s="164">
        <f>SUM(Z20:AD20)</f>
        <v>29</v>
      </c>
      <c r="AF20" s="170"/>
      <c r="AG20" s="170"/>
      <c r="AH20" s="170">
        <v>15</v>
      </c>
      <c r="AI20" s="170"/>
      <c r="AJ20" s="164">
        <f>SUM(AE20:AI20)</f>
        <v>44</v>
      </c>
      <c r="AK20" s="170"/>
      <c r="AL20" s="170"/>
      <c r="AM20" s="170"/>
      <c r="AN20" s="170"/>
      <c r="AO20" s="164">
        <f>SUM(AJ20:AN20)</f>
        <v>44</v>
      </c>
      <c r="AP20" s="170"/>
      <c r="AQ20" s="170"/>
      <c r="AR20" s="170"/>
      <c r="AS20" s="170"/>
      <c r="AT20" s="164">
        <f>SUM(AO20:AS20)</f>
        <v>44</v>
      </c>
      <c r="AU20" s="170"/>
      <c r="AV20" s="170"/>
      <c r="AW20" s="170"/>
      <c r="AX20" s="170"/>
      <c r="AY20" s="164">
        <f>SUM(AT20:AX20)</f>
        <v>44</v>
      </c>
      <c r="AZ20" s="170"/>
      <c r="BA20" s="170"/>
      <c r="BB20" s="170"/>
      <c r="BC20" s="170"/>
      <c r="BD20" s="164">
        <f>SUM(AY20:BC20)</f>
        <v>44</v>
      </c>
      <c r="BE20" s="170"/>
      <c r="BF20" s="170"/>
      <c r="BG20" s="170"/>
      <c r="BH20" s="170"/>
      <c r="BI20" s="164">
        <f>SUM(BD20:BH20)</f>
        <v>44</v>
      </c>
      <c r="BJ20" s="170"/>
      <c r="BK20" s="170"/>
      <c r="BL20" s="170"/>
      <c r="BM20" s="170"/>
      <c r="BN20" s="164">
        <f>SUM(BI20:BM20)</f>
        <v>44</v>
      </c>
      <c r="BO20" s="170"/>
      <c r="BP20" s="170"/>
      <c r="BQ20" s="170"/>
      <c r="BR20" s="170"/>
      <c r="BS20" s="164">
        <f>SUM(BN20:BR20)</f>
        <v>44</v>
      </c>
    </row>
    <row r="21" spans="1:71" s="88" customFormat="1" x14ac:dyDescent="0.3">
      <c r="A21" s="84"/>
      <c r="B21" s="145" t="s">
        <v>226</v>
      </c>
      <c r="C21" s="147">
        <v>44</v>
      </c>
      <c r="D21" s="147">
        <v>6495</v>
      </c>
      <c r="E21" s="99">
        <v>37</v>
      </c>
      <c r="F21" s="84"/>
      <c r="G21" s="85">
        <f t="shared" si="29"/>
        <v>0.64864864864864868</v>
      </c>
      <c r="H21" s="87">
        <v>20</v>
      </c>
      <c r="I21" s="86">
        <f t="shared" si="25"/>
        <v>21</v>
      </c>
      <c r="J21" s="87">
        <v>1</v>
      </c>
      <c r="K21" s="87">
        <v>2025</v>
      </c>
      <c r="L21" s="125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>
        <v>1</v>
      </c>
      <c r="AG21" s="87"/>
      <c r="AH21" s="87"/>
      <c r="AI21" s="87"/>
      <c r="AJ21" s="84">
        <f t="shared" si="18"/>
        <v>21</v>
      </c>
      <c r="AK21" s="87"/>
      <c r="AL21" s="87"/>
      <c r="AM21" s="87"/>
      <c r="AN21" s="87"/>
      <c r="AO21" s="84">
        <f t="shared" si="19"/>
        <v>21</v>
      </c>
      <c r="AP21" s="87"/>
      <c r="AQ21" s="87"/>
      <c r="AR21" s="87">
        <v>3</v>
      </c>
      <c r="AS21" s="87"/>
      <c r="AT21" s="84">
        <f t="shared" si="20"/>
        <v>24</v>
      </c>
      <c r="AU21" s="87"/>
      <c r="AV21" s="87"/>
      <c r="AW21" s="87"/>
      <c r="AX21" s="87"/>
      <c r="AY21" s="84">
        <f t="shared" si="21"/>
        <v>24</v>
      </c>
      <c r="AZ21" s="87"/>
      <c r="BA21" s="87"/>
      <c r="BB21" s="87"/>
      <c r="BC21" s="87"/>
      <c r="BD21" s="84">
        <f t="shared" si="28"/>
        <v>24</v>
      </c>
      <c r="BE21" s="87"/>
      <c r="BF21" s="87"/>
      <c r="BG21" s="87"/>
      <c r="BH21" s="87"/>
      <c r="BI21" s="84">
        <f t="shared" si="22"/>
        <v>24</v>
      </c>
      <c r="BJ21" s="87"/>
      <c r="BK21" s="87"/>
      <c r="BL21" s="87"/>
      <c r="BM21" s="87"/>
      <c r="BN21" s="84">
        <f t="shared" si="23"/>
        <v>24</v>
      </c>
      <c r="BO21" s="87"/>
      <c r="BP21" s="87"/>
      <c r="BQ21" s="87"/>
      <c r="BR21" s="87"/>
      <c r="BS21" s="84">
        <f t="shared" si="24"/>
        <v>24</v>
      </c>
    </row>
    <row r="22" spans="1:71" s="171" customFormat="1" x14ac:dyDescent="0.3">
      <c r="A22" s="217"/>
      <c r="B22" s="173" t="s">
        <v>166</v>
      </c>
      <c r="C22" s="174">
        <v>45</v>
      </c>
      <c r="D22" s="174">
        <v>2493</v>
      </c>
      <c r="E22" s="175">
        <v>68</v>
      </c>
      <c r="F22" s="164"/>
      <c r="G22" s="166">
        <f t="shared" si="29"/>
        <v>1.0294117647058822</v>
      </c>
      <c r="H22" s="170">
        <v>45</v>
      </c>
      <c r="I22" s="167">
        <f t="shared" si="25"/>
        <v>47</v>
      </c>
      <c r="J22" s="170">
        <v>2</v>
      </c>
      <c r="K22" s="170">
        <v>2025</v>
      </c>
      <c r="L22" s="176">
        <v>2025</v>
      </c>
      <c r="M22" s="170"/>
      <c r="N22" s="170"/>
      <c r="O22" s="170"/>
      <c r="P22" s="167">
        <f t="shared" si="26"/>
        <v>45</v>
      </c>
      <c r="Q22" s="170"/>
      <c r="R22" s="170"/>
      <c r="S22" s="170"/>
      <c r="T22" s="170"/>
      <c r="U22" s="167">
        <f t="shared" si="27"/>
        <v>45</v>
      </c>
      <c r="V22" s="170">
        <v>1</v>
      </c>
      <c r="W22" s="170">
        <v>1</v>
      </c>
      <c r="X22" s="170"/>
      <c r="Y22" s="170"/>
      <c r="Z22" s="164">
        <f t="shared" si="16"/>
        <v>47</v>
      </c>
      <c r="AA22" s="170"/>
      <c r="AB22" s="170"/>
      <c r="AC22" s="170">
        <v>12</v>
      </c>
      <c r="AD22" s="170"/>
      <c r="AE22" s="164">
        <f t="shared" si="17"/>
        <v>59</v>
      </c>
      <c r="AF22" s="170"/>
      <c r="AG22" s="170"/>
      <c r="AH22" s="170">
        <v>7</v>
      </c>
      <c r="AI22" s="170"/>
      <c r="AJ22" s="164">
        <f t="shared" si="18"/>
        <v>66</v>
      </c>
      <c r="AK22" s="170"/>
      <c r="AL22" s="170"/>
      <c r="AM22" s="170"/>
      <c r="AN22" s="170"/>
      <c r="AO22" s="164">
        <f t="shared" si="19"/>
        <v>66</v>
      </c>
      <c r="AP22" s="170"/>
      <c r="AQ22" s="170">
        <v>2</v>
      </c>
      <c r="AR22" s="170">
        <v>2</v>
      </c>
      <c r="AS22" s="170"/>
      <c r="AT22" s="164">
        <f t="shared" si="20"/>
        <v>70</v>
      </c>
      <c r="AU22" s="170"/>
      <c r="AV22" s="170"/>
      <c r="AW22" s="170"/>
      <c r="AX22" s="170"/>
      <c r="AY22" s="164">
        <f t="shared" si="21"/>
        <v>70</v>
      </c>
      <c r="AZ22" s="170"/>
      <c r="BA22" s="170"/>
      <c r="BB22" s="170"/>
      <c r="BC22" s="170"/>
      <c r="BD22" s="164">
        <f t="shared" si="28"/>
        <v>70</v>
      </c>
      <c r="BE22" s="170"/>
      <c r="BF22" s="170"/>
      <c r="BG22" s="170"/>
      <c r="BH22" s="170"/>
      <c r="BI22" s="164">
        <f t="shared" si="22"/>
        <v>70</v>
      </c>
      <c r="BJ22" s="170"/>
      <c r="BK22" s="170"/>
      <c r="BL22" s="170"/>
      <c r="BM22" s="170"/>
      <c r="BN22" s="164">
        <f t="shared" si="23"/>
        <v>70</v>
      </c>
      <c r="BO22" s="170"/>
      <c r="BP22" s="170"/>
      <c r="BQ22" s="170"/>
      <c r="BR22" s="170"/>
      <c r="BS22" s="164">
        <f t="shared" si="24"/>
        <v>70</v>
      </c>
    </row>
    <row r="23" spans="1:71" s="88" customFormat="1" x14ac:dyDescent="0.3">
      <c r="A23" s="84"/>
      <c r="B23" s="123" t="s">
        <v>13</v>
      </c>
      <c r="C23" s="147">
        <v>58</v>
      </c>
      <c r="D23" s="147">
        <v>3450</v>
      </c>
      <c r="E23" s="99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2025</v>
      </c>
      <c r="L23" s="125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71" customFormat="1" x14ac:dyDescent="0.3">
      <c r="A24" s="217"/>
      <c r="B24" s="173" t="s">
        <v>193</v>
      </c>
      <c r="C24" s="174">
        <v>59</v>
      </c>
      <c r="D24" s="174">
        <v>554</v>
      </c>
      <c r="E24" s="175">
        <v>38</v>
      </c>
      <c r="F24" s="164"/>
      <c r="G24" s="166">
        <f t="shared" si="29"/>
        <v>1.1052631578947369</v>
      </c>
      <c r="H24" s="170">
        <v>11</v>
      </c>
      <c r="I24" s="167">
        <f t="shared" si="25"/>
        <v>11</v>
      </c>
      <c r="J24" s="170"/>
      <c r="K24" s="170">
        <v>2025</v>
      </c>
      <c r="L24" s="176">
        <v>2025</v>
      </c>
      <c r="M24" s="170">
        <v>2</v>
      </c>
      <c r="N24" s="170"/>
      <c r="O24" s="170"/>
      <c r="P24" s="167">
        <f t="shared" si="30"/>
        <v>13</v>
      </c>
      <c r="Q24" s="170"/>
      <c r="R24" s="170"/>
      <c r="S24" s="170">
        <v>26</v>
      </c>
      <c r="T24" s="170">
        <v>3</v>
      </c>
      <c r="U24" s="167">
        <f t="shared" si="27"/>
        <v>42</v>
      </c>
      <c r="V24" s="170"/>
      <c r="W24" s="170"/>
      <c r="X24" s="170"/>
      <c r="Y24" s="170"/>
      <c r="Z24" s="164">
        <f t="shared" si="16"/>
        <v>42</v>
      </c>
      <c r="AA24" s="170"/>
      <c r="AB24" s="170"/>
      <c r="AC24" s="170"/>
      <c r="AD24" s="170"/>
      <c r="AE24" s="164">
        <f t="shared" si="17"/>
        <v>42</v>
      </c>
      <c r="AF24" s="170"/>
      <c r="AG24" s="170"/>
      <c r="AH24" s="170"/>
      <c r="AI24" s="170"/>
      <c r="AJ24" s="164">
        <f t="shared" si="18"/>
        <v>42</v>
      </c>
      <c r="AK24" s="170"/>
      <c r="AL24" s="170"/>
      <c r="AM24" s="170"/>
      <c r="AN24" s="170"/>
      <c r="AO24" s="164">
        <f t="shared" si="19"/>
        <v>42</v>
      </c>
      <c r="AP24" s="170"/>
      <c r="AQ24" s="170"/>
      <c r="AR24" s="170"/>
      <c r="AS24" s="170"/>
      <c r="AT24" s="164">
        <f t="shared" si="20"/>
        <v>42</v>
      </c>
      <c r="AU24" s="170"/>
      <c r="AV24" s="170"/>
      <c r="AW24" s="170"/>
      <c r="AX24" s="170"/>
      <c r="AY24" s="164">
        <f t="shared" si="21"/>
        <v>42</v>
      </c>
      <c r="AZ24" s="170"/>
      <c r="BA24" s="170"/>
      <c r="BB24" s="170"/>
      <c r="BC24" s="170"/>
      <c r="BD24" s="164">
        <f t="shared" si="28"/>
        <v>42</v>
      </c>
      <c r="BE24" s="170"/>
      <c r="BF24" s="170"/>
      <c r="BG24" s="170"/>
      <c r="BH24" s="170"/>
      <c r="BI24" s="164">
        <f t="shared" si="22"/>
        <v>42</v>
      </c>
      <c r="BJ24" s="170"/>
      <c r="BK24" s="170"/>
      <c r="BL24" s="170"/>
      <c r="BM24" s="170"/>
      <c r="BN24" s="164">
        <f t="shared" si="23"/>
        <v>42</v>
      </c>
      <c r="BO24" s="170"/>
      <c r="BP24" s="170"/>
      <c r="BQ24" s="170"/>
      <c r="BR24" s="170"/>
      <c r="BS24" s="164">
        <f t="shared" si="24"/>
        <v>42</v>
      </c>
    </row>
    <row r="25" spans="1:71" s="171" customFormat="1" x14ac:dyDescent="0.3">
      <c r="A25" s="164"/>
      <c r="B25" s="173" t="s">
        <v>133</v>
      </c>
      <c r="C25" s="174">
        <v>72</v>
      </c>
      <c r="D25" s="174">
        <v>1599</v>
      </c>
      <c r="E25" s="175">
        <v>23</v>
      </c>
      <c r="F25" s="164"/>
      <c r="G25" s="166">
        <f t="shared" si="29"/>
        <v>1.0434782608695652</v>
      </c>
      <c r="H25" s="170">
        <v>6</v>
      </c>
      <c r="I25" s="167">
        <f t="shared" si="25"/>
        <v>6</v>
      </c>
      <c r="J25" s="170"/>
      <c r="K25" s="170">
        <v>2025</v>
      </c>
      <c r="L25" s="176">
        <v>2025</v>
      </c>
      <c r="M25" s="170"/>
      <c r="N25" s="170"/>
      <c r="O25" s="170"/>
      <c r="P25" s="167">
        <f t="shared" si="30"/>
        <v>6</v>
      </c>
      <c r="Q25" s="170"/>
      <c r="R25" s="170"/>
      <c r="S25" s="170"/>
      <c r="T25" s="170"/>
      <c r="U25" s="167">
        <f t="shared" si="27"/>
        <v>6</v>
      </c>
      <c r="V25" s="170"/>
      <c r="W25" s="170"/>
      <c r="X25" s="170"/>
      <c r="Y25" s="170"/>
      <c r="Z25" s="164">
        <f t="shared" si="16"/>
        <v>6</v>
      </c>
      <c r="AA25" s="170"/>
      <c r="AB25" s="170"/>
      <c r="AC25" s="170">
        <v>17</v>
      </c>
      <c r="AD25" s="170">
        <v>1</v>
      </c>
      <c r="AE25" s="164">
        <f t="shared" si="17"/>
        <v>24</v>
      </c>
      <c r="AF25" s="170"/>
      <c r="AG25" s="170"/>
      <c r="AH25" s="170"/>
      <c r="AI25" s="170"/>
      <c r="AJ25" s="164">
        <f t="shared" si="18"/>
        <v>24</v>
      </c>
      <c r="AK25" s="170"/>
      <c r="AL25" s="170"/>
      <c r="AM25" s="170"/>
      <c r="AN25" s="170"/>
      <c r="AO25" s="164">
        <f t="shared" si="19"/>
        <v>24</v>
      </c>
      <c r="AP25" s="170"/>
      <c r="AQ25" s="170"/>
      <c r="AR25" s="170"/>
      <c r="AS25" s="170"/>
      <c r="AT25" s="164">
        <f t="shared" si="20"/>
        <v>24</v>
      </c>
      <c r="AU25" s="170"/>
      <c r="AV25" s="170"/>
      <c r="AW25" s="170"/>
      <c r="AX25" s="170"/>
      <c r="AY25" s="164">
        <f t="shared" si="21"/>
        <v>24</v>
      </c>
      <c r="AZ25" s="170"/>
      <c r="BA25" s="170"/>
      <c r="BB25" s="170"/>
      <c r="BC25" s="170"/>
      <c r="BD25" s="164">
        <f t="shared" si="28"/>
        <v>24</v>
      </c>
      <c r="BE25" s="170"/>
      <c r="BF25" s="170"/>
      <c r="BG25" s="170"/>
      <c r="BH25" s="170"/>
      <c r="BI25" s="164">
        <f t="shared" si="22"/>
        <v>24</v>
      </c>
      <c r="BJ25" s="170"/>
      <c r="BK25" s="170"/>
      <c r="BL25" s="170"/>
      <c r="BM25" s="170"/>
      <c r="BN25" s="164">
        <f t="shared" si="23"/>
        <v>24</v>
      </c>
      <c r="BO25" s="170"/>
      <c r="BP25" s="170"/>
      <c r="BQ25" s="170"/>
      <c r="BR25" s="170"/>
      <c r="BS25" s="164">
        <f t="shared" si="24"/>
        <v>24</v>
      </c>
    </row>
    <row r="26" spans="1:71" s="171" customFormat="1" x14ac:dyDescent="0.3">
      <c r="A26" s="164"/>
      <c r="B26" s="173" t="s">
        <v>19</v>
      </c>
      <c r="C26" s="174">
        <v>92</v>
      </c>
      <c r="D26" s="174">
        <v>7415</v>
      </c>
      <c r="E26" s="175">
        <v>24</v>
      </c>
      <c r="F26" s="164"/>
      <c r="G26" s="166">
        <f t="shared" si="29"/>
        <v>1</v>
      </c>
      <c r="H26" s="170">
        <v>24</v>
      </c>
      <c r="I26" s="167">
        <f t="shared" si="25"/>
        <v>24</v>
      </c>
      <c r="J26" s="170"/>
      <c r="K26" s="170">
        <v>2025</v>
      </c>
      <c r="L26" s="176">
        <v>2025</v>
      </c>
      <c r="M26" s="170"/>
      <c r="N26" s="170"/>
      <c r="O26" s="170"/>
      <c r="P26" s="167">
        <f t="shared" si="30"/>
        <v>24</v>
      </c>
      <c r="Q26" s="170"/>
      <c r="R26" s="170"/>
      <c r="S26" s="170"/>
      <c r="T26" s="170"/>
      <c r="U26" s="167">
        <f t="shared" si="27"/>
        <v>24</v>
      </c>
      <c r="V26" s="170"/>
      <c r="W26" s="170"/>
      <c r="X26" s="170"/>
      <c r="Y26" s="170"/>
      <c r="Z26" s="164">
        <f t="shared" si="16"/>
        <v>24</v>
      </c>
      <c r="AA26" s="170"/>
      <c r="AB26" s="170"/>
      <c r="AC26" s="170"/>
      <c r="AD26" s="170"/>
      <c r="AE26" s="164">
        <f t="shared" si="17"/>
        <v>24</v>
      </c>
      <c r="AF26" s="170"/>
      <c r="AG26" s="170"/>
      <c r="AH26" s="170"/>
      <c r="AI26" s="170"/>
      <c r="AJ26" s="164">
        <f t="shared" si="18"/>
        <v>24</v>
      </c>
      <c r="AK26" s="170"/>
      <c r="AL26" s="170"/>
      <c r="AM26" s="170"/>
      <c r="AN26" s="170"/>
      <c r="AO26" s="164">
        <f t="shared" si="19"/>
        <v>24</v>
      </c>
      <c r="AP26" s="170"/>
      <c r="AQ26" s="170"/>
      <c r="AR26" s="170"/>
      <c r="AS26" s="170"/>
      <c r="AT26" s="164">
        <f t="shared" si="20"/>
        <v>24</v>
      </c>
      <c r="AU26" s="170"/>
      <c r="AV26" s="170"/>
      <c r="AW26" s="170"/>
      <c r="AX26" s="170"/>
      <c r="AY26" s="164">
        <f t="shared" si="21"/>
        <v>24</v>
      </c>
      <c r="AZ26" s="170"/>
      <c r="BA26" s="170"/>
      <c r="BB26" s="170"/>
      <c r="BC26" s="170"/>
      <c r="BD26" s="164">
        <f>SUM(AY26:BC26)</f>
        <v>24</v>
      </c>
      <c r="BE26" s="170"/>
      <c r="BF26" s="170"/>
      <c r="BG26" s="170"/>
      <c r="BH26" s="170"/>
      <c r="BI26" s="164">
        <f t="shared" si="22"/>
        <v>24</v>
      </c>
      <c r="BJ26" s="170"/>
      <c r="BK26" s="170"/>
      <c r="BL26" s="170"/>
      <c r="BM26" s="170"/>
      <c r="BN26" s="164">
        <f t="shared" si="23"/>
        <v>24</v>
      </c>
      <c r="BO26" s="170"/>
      <c r="BP26" s="170"/>
      <c r="BQ26" s="170"/>
      <c r="BR26" s="170"/>
      <c r="BS26" s="164">
        <f t="shared" si="24"/>
        <v>24</v>
      </c>
    </row>
    <row r="27" spans="1:71" x14ac:dyDescent="0.3">
      <c r="A27" s="1"/>
      <c r="B27" s="27" t="s">
        <v>323</v>
      </c>
      <c r="C27" s="28">
        <v>99</v>
      </c>
      <c r="D27" s="28"/>
      <c r="E27" s="24">
        <v>51</v>
      </c>
      <c r="F27" s="1"/>
      <c r="G27" s="2">
        <f t="shared" si="29"/>
        <v>0.68627450980392157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>
        <v>1</v>
      </c>
      <c r="AC27" s="9">
        <v>8</v>
      </c>
      <c r="AD27" s="9">
        <v>1</v>
      </c>
      <c r="AE27" s="1">
        <f t="shared" si="17"/>
        <v>35</v>
      </c>
      <c r="AF27" s="9"/>
      <c r="AG27" s="9"/>
      <c r="AH27" s="9"/>
      <c r="AI27" s="9"/>
      <c r="AJ27" s="1">
        <f t="shared" si="18"/>
        <v>35</v>
      </c>
      <c r="AK27" s="9"/>
      <c r="AL27" s="9"/>
      <c r="AM27" s="9"/>
      <c r="AN27" s="9"/>
      <c r="AO27" s="1">
        <f t="shared" si="19"/>
        <v>35</v>
      </c>
      <c r="AP27" s="9"/>
      <c r="AQ27" s="9"/>
      <c r="AR27" s="9"/>
      <c r="AS27" s="9"/>
      <c r="AT27" s="1">
        <f t="shared" si="20"/>
        <v>35</v>
      </c>
      <c r="AU27" s="9"/>
      <c r="AV27" s="9"/>
      <c r="AW27" s="9"/>
      <c r="AX27" s="9"/>
      <c r="AY27" s="1">
        <f t="shared" si="21"/>
        <v>35</v>
      </c>
      <c r="AZ27" s="9"/>
      <c r="BA27" s="9"/>
      <c r="BB27" s="9"/>
      <c r="BC27" s="9"/>
      <c r="BD27" s="1">
        <f>SUM(AY27:BC27)</f>
        <v>35</v>
      </c>
      <c r="BE27" s="9"/>
      <c r="BF27" s="9"/>
      <c r="BG27" s="9"/>
      <c r="BH27" s="9"/>
      <c r="BI27" s="1">
        <f t="shared" si="22"/>
        <v>35</v>
      </c>
      <c r="BJ27" s="9"/>
      <c r="BK27" s="9"/>
      <c r="BL27" s="9"/>
      <c r="BM27" s="9"/>
      <c r="BN27" s="1">
        <f t="shared" si="23"/>
        <v>35</v>
      </c>
      <c r="BO27" s="9"/>
      <c r="BP27" s="9"/>
      <c r="BQ27" s="9"/>
      <c r="BR27" s="9"/>
      <c r="BS27" s="1">
        <f t="shared" si="24"/>
        <v>35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1</v>
      </c>
      <c r="AC29" s="1">
        <f t="shared" si="31"/>
        <v>37</v>
      </c>
      <c r="AD29" s="1">
        <f t="shared" si="31"/>
        <v>2</v>
      </c>
      <c r="AE29" s="1">
        <f t="shared" si="31"/>
        <v>312</v>
      </c>
      <c r="AF29" s="1">
        <f t="shared" si="31"/>
        <v>1</v>
      </c>
      <c r="AG29" s="1">
        <f t="shared" si="31"/>
        <v>0</v>
      </c>
      <c r="AH29" s="1">
        <f t="shared" si="31"/>
        <v>22</v>
      </c>
      <c r="AI29" s="1">
        <f t="shared" si="31"/>
        <v>0</v>
      </c>
      <c r="AJ29" s="1">
        <f t="shared" si="31"/>
        <v>335</v>
      </c>
      <c r="AK29" s="1">
        <f t="shared" si="31"/>
        <v>0</v>
      </c>
      <c r="AL29" s="1">
        <f t="shared" si="31"/>
        <v>0</v>
      </c>
      <c r="AM29" s="1">
        <f t="shared" si="31"/>
        <v>5</v>
      </c>
      <c r="AN29" s="1">
        <f t="shared" si="31"/>
        <v>0</v>
      </c>
      <c r="AO29" s="1">
        <f t="shared" si="31"/>
        <v>340</v>
      </c>
      <c r="AP29" s="1">
        <f t="shared" si="31"/>
        <v>0</v>
      </c>
      <c r="AQ29" s="1">
        <f t="shared" si="31"/>
        <v>2</v>
      </c>
      <c r="AR29" s="1">
        <f t="shared" si="31"/>
        <v>5</v>
      </c>
      <c r="AS29" s="1">
        <f t="shared" ref="AS29:BS29" si="32">SUM(AS16:AS27)</f>
        <v>0</v>
      </c>
      <c r="AT29" s="1">
        <f t="shared" si="32"/>
        <v>347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347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347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347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347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347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0.8589108910891089</v>
      </c>
      <c r="H30" s="1">
        <f>SUM(H16:H27)</f>
        <v>206</v>
      </c>
      <c r="I30" s="1">
        <f>SUM(I16:I27)</f>
        <v>210</v>
      </c>
      <c r="J30" s="1">
        <f>SUM(J16:J27)</f>
        <v>4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9</v>
      </c>
      <c r="AC30" s="1">
        <f>X30+AC29</f>
        <v>84</v>
      </c>
      <c r="AD30" s="1">
        <f>Y30+AD29</f>
        <v>12</v>
      </c>
      <c r="AE30" s="2">
        <f>AE29/F30</f>
        <v>0.7722772277227723</v>
      </c>
      <c r="AF30" s="1">
        <f>+AA30+AF29</f>
        <v>2</v>
      </c>
      <c r="AG30" s="1">
        <f>AB30+AG29</f>
        <v>9</v>
      </c>
      <c r="AH30" s="1">
        <f>AC30+AH29</f>
        <v>106</v>
      </c>
      <c r="AI30" s="1">
        <f>AD30+AI29</f>
        <v>12</v>
      </c>
      <c r="AJ30" s="2">
        <f>AJ29/F30</f>
        <v>0.82920792079207917</v>
      </c>
      <c r="AK30" s="1">
        <f>+AF30+AK29</f>
        <v>2</v>
      </c>
      <c r="AL30" s="1">
        <f>AG30+AL29</f>
        <v>9</v>
      </c>
      <c r="AM30" s="1">
        <f>AH30+AM29</f>
        <v>111</v>
      </c>
      <c r="AN30" s="1">
        <f>AI30+AN29</f>
        <v>12</v>
      </c>
      <c r="AO30" s="2">
        <f>AO29/F30</f>
        <v>0.84158415841584155</v>
      </c>
      <c r="AP30" s="1">
        <f>+AK30+AP29</f>
        <v>2</v>
      </c>
      <c r="AQ30" s="1">
        <f>AL30+AQ29</f>
        <v>11</v>
      </c>
      <c r="AR30" s="1">
        <f>AM30+AR29</f>
        <v>116</v>
      </c>
      <c r="AS30" s="1">
        <f>AN30+AS29</f>
        <v>12</v>
      </c>
      <c r="AT30" s="2">
        <f>AT29/F30</f>
        <v>0.8589108910891089</v>
      </c>
      <c r="AU30" s="1">
        <f>+AP30+AU29</f>
        <v>2</v>
      </c>
      <c r="AV30" s="1">
        <f>AQ30+AV29</f>
        <v>11</v>
      </c>
      <c r="AW30" s="1">
        <f>AR30+AW29</f>
        <v>116</v>
      </c>
      <c r="AX30" s="1">
        <f>AS30+AX29</f>
        <v>12</v>
      </c>
      <c r="AY30" s="2">
        <f>AY29/F30</f>
        <v>0.8589108910891089</v>
      </c>
      <c r="AZ30" s="1">
        <f>+AU30+AZ29</f>
        <v>2</v>
      </c>
      <c r="BA30" s="1">
        <f>AV30+BA29</f>
        <v>11</v>
      </c>
      <c r="BB30" s="1">
        <f>AW30+BB29</f>
        <v>116</v>
      </c>
      <c r="BC30" s="1">
        <f>AX30+BC29</f>
        <v>12</v>
      </c>
      <c r="BD30" s="2">
        <f>BD29/F30</f>
        <v>0.8589108910891089</v>
      </c>
      <c r="BE30" s="1">
        <f>+AZ30+BE29</f>
        <v>2</v>
      </c>
      <c r="BF30" s="1">
        <f>BA30+BF29</f>
        <v>11</v>
      </c>
      <c r="BG30" s="1">
        <f>BB30+BG29</f>
        <v>116</v>
      </c>
      <c r="BH30" s="1">
        <f>BC30+BH29</f>
        <v>12</v>
      </c>
      <c r="BI30" s="2">
        <f>BI29/F30</f>
        <v>0.8589108910891089</v>
      </c>
      <c r="BJ30" s="1">
        <f>+BE30+BJ29</f>
        <v>2</v>
      </c>
      <c r="BK30" s="1">
        <f>BF30+BK29</f>
        <v>11</v>
      </c>
      <c r="BL30" s="1">
        <f>BG30+BL29</f>
        <v>116</v>
      </c>
      <c r="BM30" s="1">
        <f>BH30+BM29</f>
        <v>12</v>
      </c>
      <c r="BN30" s="2">
        <f>BN29/F30</f>
        <v>0.8589108910891089</v>
      </c>
      <c r="BO30" s="1">
        <f>+BJ30+BO29</f>
        <v>2</v>
      </c>
      <c r="BP30" s="1">
        <f>BK30+BP29</f>
        <v>11</v>
      </c>
      <c r="BQ30" s="1">
        <f>BL30+BQ29</f>
        <v>116</v>
      </c>
      <c r="BR30" s="1">
        <f>BM30+BR29</f>
        <v>12</v>
      </c>
      <c r="BS30" s="2">
        <f>BS29/F30</f>
        <v>0.8589108910891089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B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17" sqref="L17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45" t="s">
        <v>191</v>
      </c>
      <c r="C4" s="147">
        <v>1</v>
      </c>
      <c r="D4" s="147">
        <v>8760</v>
      </c>
      <c r="E4" s="148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49">
        <v>2025</v>
      </c>
      <c r="L4" s="87">
        <v>2025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45" t="s">
        <v>23</v>
      </c>
      <c r="C5" s="150">
        <v>3</v>
      </c>
      <c r="D5" s="150">
        <v>9539</v>
      </c>
      <c r="E5" s="151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49">
        <v>2025</v>
      </c>
      <c r="L5" s="87">
        <v>2024</v>
      </c>
      <c r="M5" s="87"/>
      <c r="N5" s="87">
        <v>3</v>
      </c>
      <c r="O5" s="87"/>
      <c r="P5" s="86">
        <f t="shared" si="12"/>
        <v>24</v>
      </c>
      <c r="Q5" s="100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23" t="s">
        <v>288</v>
      </c>
      <c r="C6" s="147">
        <v>9</v>
      </c>
      <c r="D6" s="147">
        <v>6734</v>
      </c>
      <c r="E6" s="148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49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171" customFormat="1" x14ac:dyDescent="0.3">
      <c r="A7" s="252"/>
      <c r="B7" s="173" t="s">
        <v>96</v>
      </c>
      <c r="C7" s="174">
        <v>10</v>
      </c>
      <c r="D7" s="174">
        <v>3433</v>
      </c>
      <c r="E7" s="221">
        <v>47</v>
      </c>
      <c r="F7" s="164"/>
      <c r="G7" s="183">
        <f t="shared" si="13"/>
        <v>1.0425531914893618</v>
      </c>
      <c r="H7" s="168">
        <v>32</v>
      </c>
      <c r="I7" s="168">
        <f t="shared" si="11"/>
        <v>32</v>
      </c>
      <c r="J7" s="169"/>
      <c r="K7" s="251">
        <v>2025</v>
      </c>
      <c r="L7" s="170">
        <v>2024</v>
      </c>
      <c r="M7" s="170"/>
      <c r="N7" s="170"/>
      <c r="O7" s="170"/>
      <c r="P7" s="167">
        <f t="shared" si="12"/>
        <v>32</v>
      </c>
      <c r="Q7" s="170"/>
      <c r="R7" s="170"/>
      <c r="S7" s="170"/>
      <c r="T7" s="170"/>
      <c r="U7" s="164">
        <f t="shared" si="0"/>
        <v>32</v>
      </c>
      <c r="V7" s="170"/>
      <c r="W7" s="170"/>
      <c r="X7" s="170"/>
      <c r="Y7" s="170"/>
      <c r="Z7" s="164">
        <f t="shared" si="1"/>
        <v>32</v>
      </c>
      <c r="AA7" s="170"/>
      <c r="AB7" s="170"/>
      <c r="AC7" s="170"/>
      <c r="AD7" s="170"/>
      <c r="AE7" s="164">
        <f t="shared" si="2"/>
        <v>32</v>
      </c>
      <c r="AF7" s="170"/>
      <c r="AG7" s="170"/>
      <c r="AH7" s="170"/>
      <c r="AI7" s="170"/>
      <c r="AJ7" s="164">
        <f t="shared" si="3"/>
        <v>32</v>
      </c>
      <c r="AK7" s="170"/>
      <c r="AL7" s="170"/>
      <c r="AM7" s="170"/>
      <c r="AN7" s="170"/>
      <c r="AO7" s="164">
        <f t="shared" si="4"/>
        <v>32</v>
      </c>
      <c r="AP7" s="170"/>
      <c r="AQ7" s="170">
        <v>2</v>
      </c>
      <c r="AR7" s="170">
        <v>15</v>
      </c>
      <c r="AS7" s="170"/>
      <c r="AT7" s="164">
        <f t="shared" si="5"/>
        <v>49</v>
      </c>
      <c r="AU7" s="170"/>
      <c r="AV7" s="170"/>
      <c r="AW7" s="170"/>
      <c r="AX7" s="170"/>
      <c r="AY7" s="164">
        <f t="shared" si="6"/>
        <v>49</v>
      </c>
      <c r="AZ7" s="170"/>
      <c r="BA7" s="170"/>
      <c r="BB7" s="170"/>
      <c r="BC7" s="170"/>
      <c r="BD7" s="164">
        <f t="shared" si="7"/>
        <v>49</v>
      </c>
      <c r="BE7" s="170"/>
      <c r="BF7" s="170"/>
      <c r="BG7" s="170"/>
      <c r="BH7" s="170"/>
      <c r="BI7" s="164">
        <f t="shared" si="8"/>
        <v>49</v>
      </c>
      <c r="BJ7" s="170"/>
      <c r="BK7" s="170"/>
      <c r="BL7" s="170"/>
      <c r="BM7" s="170"/>
      <c r="BN7" s="164">
        <f t="shared" si="9"/>
        <v>49</v>
      </c>
      <c r="BO7" s="170"/>
      <c r="BP7" s="170"/>
      <c r="BQ7" s="170"/>
      <c r="BR7" s="170"/>
      <c r="BS7" s="164">
        <f t="shared" si="10"/>
        <v>49</v>
      </c>
    </row>
    <row r="8" spans="1:71" s="88" customFormat="1" x14ac:dyDescent="0.3">
      <c r="A8" s="84"/>
      <c r="B8" s="145" t="s">
        <v>135</v>
      </c>
      <c r="C8" s="147">
        <v>13</v>
      </c>
      <c r="D8" s="147">
        <v>2779</v>
      </c>
      <c r="E8" s="148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49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171" customFormat="1" x14ac:dyDescent="0.3">
      <c r="A9" s="217"/>
      <c r="B9" s="173" t="s">
        <v>342</v>
      </c>
      <c r="C9" s="174">
        <v>15</v>
      </c>
      <c r="E9" s="232">
        <v>43</v>
      </c>
      <c r="F9" s="164"/>
      <c r="G9" s="183">
        <f t="shared" si="13"/>
        <v>1.1395348837209303</v>
      </c>
      <c r="H9" s="178">
        <v>15</v>
      </c>
      <c r="I9" s="168">
        <f t="shared" si="11"/>
        <v>19</v>
      </c>
      <c r="J9" s="178">
        <v>4</v>
      </c>
      <c r="K9" s="178">
        <v>2025</v>
      </c>
      <c r="L9" s="170">
        <v>2024</v>
      </c>
      <c r="M9" s="170"/>
      <c r="N9" s="170"/>
      <c r="O9" s="170"/>
      <c r="P9" s="167">
        <f t="shared" si="12"/>
        <v>15</v>
      </c>
      <c r="Q9" s="170"/>
      <c r="R9" s="170"/>
      <c r="S9" s="170"/>
      <c r="T9" s="170"/>
      <c r="U9" s="164">
        <f t="shared" si="0"/>
        <v>15</v>
      </c>
      <c r="V9" s="170">
        <v>1</v>
      </c>
      <c r="W9" s="170"/>
      <c r="X9" s="170">
        <v>4</v>
      </c>
      <c r="Y9" s="170"/>
      <c r="Z9" s="164">
        <f t="shared" si="1"/>
        <v>20</v>
      </c>
      <c r="AA9" s="170">
        <v>1</v>
      </c>
      <c r="AB9" s="170">
        <v>1</v>
      </c>
      <c r="AC9" s="170">
        <v>21</v>
      </c>
      <c r="AD9" s="170"/>
      <c r="AE9" s="164">
        <f t="shared" si="2"/>
        <v>43</v>
      </c>
      <c r="AF9" s="170"/>
      <c r="AG9" s="170"/>
      <c r="AH9" s="170"/>
      <c r="AI9" s="170"/>
      <c r="AJ9" s="164">
        <f t="shared" si="3"/>
        <v>43</v>
      </c>
      <c r="AK9" s="170"/>
      <c r="AL9" s="170">
        <v>1</v>
      </c>
      <c r="AM9" s="170"/>
      <c r="AN9" s="170"/>
      <c r="AO9" s="164">
        <f t="shared" si="4"/>
        <v>44</v>
      </c>
      <c r="AP9" s="170"/>
      <c r="AQ9" s="170">
        <v>2</v>
      </c>
      <c r="AR9" s="170"/>
      <c r="AS9" s="170"/>
      <c r="AT9" s="164">
        <f t="shared" si="5"/>
        <v>46</v>
      </c>
      <c r="AU9" s="170"/>
      <c r="AV9" s="170"/>
      <c r="AW9" s="170"/>
      <c r="AX9" s="170"/>
      <c r="AY9" s="164">
        <f t="shared" si="6"/>
        <v>46</v>
      </c>
      <c r="AZ9" s="170"/>
      <c r="BA9" s="170">
        <v>2</v>
      </c>
      <c r="BB9" s="170">
        <v>1</v>
      </c>
      <c r="BC9" s="170"/>
      <c r="BD9" s="164">
        <f t="shared" si="7"/>
        <v>49</v>
      </c>
      <c r="BE9" s="170"/>
      <c r="BF9" s="170"/>
      <c r="BG9" s="170"/>
      <c r="BH9" s="170"/>
      <c r="BI9" s="164">
        <f t="shared" si="8"/>
        <v>49</v>
      </c>
      <c r="BJ9" s="170"/>
      <c r="BK9" s="170"/>
      <c r="BL9" s="170"/>
      <c r="BM9" s="170"/>
      <c r="BN9" s="164">
        <f t="shared" si="9"/>
        <v>49</v>
      </c>
      <c r="BO9" s="170"/>
      <c r="BP9" s="170"/>
      <c r="BQ9" s="170"/>
      <c r="BR9" s="170"/>
      <c r="BS9" s="164">
        <f t="shared" si="10"/>
        <v>49</v>
      </c>
    </row>
    <row r="10" spans="1:71" s="88" customFormat="1" x14ac:dyDescent="0.3">
      <c r="A10" s="121"/>
      <c r="B10" s="121"/>
      <c r="C10" s="121"/>
      <c r="D10" s="121"/>
      <c r="E10" s="121"/>
      <c r="F10" s="121"/>
      <c r="G10" s="121"/>
      <c r="H10" s="92"/>
      <c r="I10" s="92"/>
      <c r="J10" s="92"/>
      <c r="K10" s="121"/>
      <c r="L10" s="121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1</v>
      </c>
      <c r="AB10" s="92">
        <f t="shared" si="14"/>
        <v>1</v>
      </c>
      <c r="AC10" s="92">
        <f t="shared" si="14"/>
        <v>21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149</v>
      </c>
      <c r="AK10" s="92">
        <f t="shared" si="15"/>
        <v>0</v>
      </c>
      <c r="AL10" s="92">
        <f t="shared" si="15"/>
        <v>1</v>
      </c>
      <c r="AM10" s="92">
        <f t="shared" si="15"/>
        <v>0</v>
      </c>
      <c r="AN10" s="92">
        <f t="shared" si="15"/>
        <v>0</v>
      </c>
      <c r="AO10" s="92">
        <f t="shared" si="15"/>
        <v>150</v>
      </c>
      <c r="AP10" s="92">
        <f t="shared" si="15"/>
        <v>0</v>
      </c>
      <c r="AQ10" s="92">
        <f t="shared" si="15"/>
        <v>4</v>
      </c>
      <c r="AR10" s="92">
        <f t="shared" si="15"/>
        <v>15</v>
      </c>
      <c r="AS10" s="92">
        <f t="shared" si="15"/>
        <v>0</v>
      </c>
      <c r="AT10" s="92">
        <f t="shared" si="15"/>
        <v>169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169</v>
      </c>
      <c r="AZ10" s="92">
        <f t="shared" si="15"/>
        <v>0</v>
      </c>
      <c r="BA10" s="92">
        <f t="shared" si="15"/>
        <v>2</v>
      </c>
      <c r="BB10" s="92">
        <f t="shared" si="15"/>
        <v>1</v>
      </c>
      <c r="BC10" s="92">
        <f t="shared" si="15"/>
        <v>0</v>
      </c>
      <c r="BD10" s="92">
        <f t="shared" si="15"/>
        <v>172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172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172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172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0.85572139303482586</v>
      </c>
      <c r="H11" s="86">
        <f>SUM(H3:H9)</f>
        <v>118</v>
      </c>
      <c r="I11" s="86">
        <f>SUM(I3:I8)</f>
        <v>103</v>
      </c>
      <c r="J11" s="86">
        <f>SUM(J3:J9)</f>
        <v>4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1</v>
      </c>
      <c r="AC11" s="84">
        <f>X11+AC10</f>
        <v>28</v>
      </c>
      <c r="AD11" s="84">
        <f>Y11+AD10</f>
        <v>0</v>
      </c>
      <c r="AE11" s="85">
        <f>AE10/F11</f>
        <v>0.52736318407960203</v>
      </c>
      <c r="AF11" s="84"/>
      <c r="AG11" s="84">
        <f>AB11+AG10</f>
        <v>1</v>
      </c>
      <c r="AH11" s="84">
        <f>AC11+AH10</f>
        <v>28</v>
      </c>
      <c r="AI11" s="84">
        <f>AD11+AI10</f>
        <v>0</v>
      </c>
      <c r="AJ11" s="85">
        <f>AJ10/F11</f>
        <v>0.74129353233830841</v>
      </c>
      <c r="AK11" s="84"/>
      <c r="AL11" s="84">
        <f>AG11+AL10</f>
        <v>2</v>
      </c>
      <c r="AM11" s="84">
        <f>AH11+AM10</f>
        <v>28</v>
      </c>
      <c r="AN11" s="84">
        <f>AI11+AN10</f>
        <v>0</v>
      </c>
      <c r="AO11" s="85">
        <f>AO10/F11</f>
        <v>0.74626865671641796</v>
      </c>
      <c r="AP11" s="84"/>
      <c r="AQ11" s="84">
        <f>AL11+AQ10</f>
        <v>6</v>
      </c>
      <c r="AR11" s="84">
        <f>AM11+AR10</f>
        <v>43</v>
      </c>
      <c r="AS11" s="84">
        <f>AN11+AS10</f>
        <v>0</v>
      </c>
      <c r="AT11" s="85">
        <f>AT10/F11</f>
        <v>0.84079601990049746</v>
      </c>
      <c r="AU11" s="84"/>
      <c r="AV11" s="84">
        <f>AQ11+AV10</f>
        <v>6</v>
      </c>
      <c r="AW11" s="84">
        <f>AR11+AW10</f>
        <v>43</v>
      </c>
      <c r="AX11" s="84">
        <f>AS11+AX10</f>
        <v>0</v>
      </c>
      <c r="AY11" s="85">
        <f>AY10/F11</f>
        <v>0.84079601990049746</v>
      </c>
      <c r="AZ11" s="84"/>
      <c r="BA11" s="84">
        <f>AV11+BA10</f>
        <v>8</v>
      </c>
      <c r="BB11" s="84">
        <f>AW11+BB10</f>
        <v>44</v>
      </c>
      <c r="BC11" s="84">
        <f>AX11+BC10</f>
        <v>0</v>
      </c>
      <c r="BD11" s="85">
        <f>BD10/F11</f>
        <v>0.85572139303482586</v>
      </c>
      <c r="BE11" s="84"/>
      <c r="BF11" s="84">
        <f>BA11+BF10</f>
        <v>8</v>
      </c>
      <c r="BG11" s="84">
        <f>BB11+BG10</f>
        <v>44</v>
      </c>
      <c r="BH11" s="84">
        <f>BC11+BH10</f>
        <v>0</v>
      </c>
      <c r="BI11" s="85">
        <f>BI10/F11</f>
        <v>0.85572139303482586</v>
      </c>
      <c r="BJ11" s="84"/>
      <c r="BK11" s="84">
        <f>BF11+BK10</f>
        <v>8</v>
      </c>
      <c r="BL11" s="84">
        <f>BG11+BL10</f>
        <v>44</v>
      </c>
      <c r="BM11" s="84">
        <f>BH11+BM10</f>
        <v>0</v>
      </c>
      <c r="BN11" s="85">
        <f>BN10/F11</f>
        <v>0.85572139303482586</v>
      </c>
      <c r="BO11" s="84"/>
      <c r="BP11" s="84">
        <f>BK11+BP10</f>
        <v>8</v>
      </c>
      <c r="BQ11" s="84">
        <f>BL11+BQ10</f>
        <v>44</v>
      </c>
      <c r="BR11" s="84">
        <f>BM11+BR10</f>
        <v>0</v>
      </c>
      <c r="BS11" s="85">
        <f>BS10/F11</f>
        <v>0.85572139303482586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48"/>
      <c r="F13" s="84"/>
      <c r="G13" s="85"/>
      <c r="H13" s="86"/>
      <c r="I13" s="86"/>
      <c r="J13" s="93"/>
      <c r="K13" s="87">
        <v>2025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45" t="s">
        <v>109</v>
      </c>
      <c r="C14" s="147">
        <v>1</v>
      </c>
      <c r="D14" s="147">
        <v>628</v>
      </c>
      <c r="E14" s="148">
        <v>38</v>
      </c>
      <c r="F14" s="84"/>
      <c r="G14" s="85">
        <f>$BS14/E14</f>
        <v>0.97368421052631582</v>
      </c>
      <c r="H14" s="86">
        <v>16</v>
      </c>
      <c r="I14" s="86">
        <f>+H14+J14</f>
        <v>16</v>
      </c>
      <c r="J14" s="93"/>
      <c r="K14" s="87">
        <v>2025</v>
      </c>
      <c r="L14" s="87">
        <v>2025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>
        <v>21</v>
      </c>
      <c r="BH14" s="87"/>
      <c r="BI14" s="84">
        <f>SUM(BD14:BH14)</f>
        <v>37</v>
      </c>
      <c r="BJ14" s="87"/>
      <c r="BK14" s="87"/>
      <c r="BL14" s="87"/>
      <c r="BM14" s="87"/>
      <c r="BN14" s="84">
        <f>SUM(BI14:BM14)</f>
        <v>37</v>
      </c>
      <c r="BO14" s="87"/>
      <c r="BP14" s="87"/>
      <c r="BQ14" s="87"/>
      <c r="BR14" s="87"/>
      <c r="BS14" s="84">
        <f>SUM(BN14:BR14)</f>
        <v>37</v>
      </c>
    </row>
    <row r="15" spans="1:71" s="88" customFormat="1" x14ac:dyDescent="0.3">
      <c r="A15" s="84"/>
      <c r="B15" s="123" t="s">
        <v>219</v>
      </c>
      <c r="C15" s="147">
        <v>12</v>
      </c>
      <c r="D15" s="147">
        <v>791</v>
      </c>
      <c r="E15" s="148">
        <v>34</v>
      </c>
      <c r="F15" s="84"/>
      <c r="G15" s="85">
        <f t="shared" ref="G15:G16" si="16">$BS15/E15</f>
        <v>0.97058823529411764</v>
      </c>
      <c r="H15" s="86">
        <v>13</v>
      </c>
      <c r="I15" s="86">
        <f>+H15+J15</f>
        <v>13</v>
      </c>
      <c r="J15" s="93"/>
      <c r="K15" s="87">
        <v>2025</v>
      </c>
      <c r="L15" s="87">
        <v>2025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>
        <v>1</v>
      </c>
      <c r="BG15" s="87">
        <v>19</v>
      </c>
      <c r="BH15" s="87"/>
      <c r="BI15" s="84">
        <f>SUM(BD15:BH15)</f>
        <v>33</v>
      </c>
      <c r="BJ15" s="87"/>
      <c r="BK15" s="87"/>
      <c r="BL15" s="87"/>
      <c r="BM15" s="87"/>
      <c r="BN15" s="84">
        <f>SUM(BI15:BM15)</f>
        <v>33</v>
      </c>
      <c r="BO15" s="87"/>
      <c r="BP15" s="87"/>
      <c r="BQ15" s="87"/>
      <c r="BR15" s="87"/>
      <c r="BS15" s="84">
        <f>SUM(BN15:BR15)</f>
        <v>33</v>
      </c>
    </row>
    <row r="16" spans="1:71" s="88" customFormat="1" x14ac:dyDescent="0.3">
      <c r="A16" s="84"/>
      <c r="B16" s="123" t="s">
        <v>286</v>
      </c>
      <c r="C16" s="147">
        <v>20</v>
      </c>
      <c r="D16" s="147">
        <v>1273</v>
      </c>
      <c r="E16" s="148">
        <v>26</v>
      </c>
      <c r="F16" s="84"/>
      <c r="G16" s="85">
        <f t="shared" si="16"/>
        <v>0.84615384615384615</v>
      </c>
      <c r="H16" s="86">
        <v>13</v>
      </c>
      <c r="I16" s="86">
        <f>+H16+J16</f>
        <v>13</v>
      </c>
      <c r="J16" s="93"/>
      <c r="K16" s="87">
        <v>2025</v>
      </c>
      <c r="L16" s="144">
        <v>2025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>
        <v>3</v>
      </c>
      <c r="BG16" s="87">
        <v>6</v>
      </c>
      <c r="BH16" s="87"/>
      <c r="BI16" s="84">
        <f>SUM(BD16:BH16)</f>
        <v>22</v>
      </c>
      <c r="BJ16" s="87"/>
      <c r="BK16" s="87"/>
      <c r="BL16" s="87"/>
      <c r="BM16" s="87"/>
      <c r="BN16" s="84">
        <f>SUM(BI16:BM16)</f>
        <v>22</v>
      </c>
      <c r="BO16" s="87"/>
      <c r="BP16" s="87"/>
      <c r="BQ16" s="87"/>
      <c r="BR16" s="87"/>
      <c r="BS16" s="84">
        <f>SUM(BN16:BR16)</f>
        <v>22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4</v>
      </c>
      <c r="BG17" s="68">
        <f t="shared" si="17"/>
        <v>46</v>
      </c>
      <c r="BH17" s="68">
        <f t="shared" si="17"/>
        <v>0</v>
      </c>
      <c r="BI17" s="68">
        <f t="shared" si="17"/>
        <v>92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92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92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0.92929292929292928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4</v>
      </c>
      <c r="BG18" s="1">
        <f>BB18+BG17</f>
        <v>46</v>
      </c>
      <c r="BH18" s="1">
        <f>BC18+BH17</f>
        <v>0</v>
      </c>
      <c r="BI18" s="2">
        <f>BI17/F18</f>
        <v>0.92929292929292928</v>
      </c>
      <c r="BJ18" s="1"/>
      <c r="BK18" s="1">
        <f>BF18+BK17</f>
        <v>4</v>
      </c>
      <c r="BL18" s="1">
        <f>BG18+BL17</f>
        <v>46</v>
      </c>
      <c r="BM18" s="1">
        <f>BH18+BM17</f>
        <v>0</v>
      </c>
      <c r="BN18" s="2">
        <f>BN17/F18</f>
        <v>0.92929292929292928</v>
      </c>
      <c r="BO18" s="1"/>
      <c r="BP18" s="1">
        <f>BK18+BP17</f>
        <v>4</v>
      </c>
      <c r="BQ18" s="1">
        <f>BL18+BQ17</f>
        <v>46</v>
      </c>
      <c r="BR18" s="1">
        <f>BM18+BR17</f>
        <v>0</v>
      </c>
      <c r="BS18" s="2">
        <f>BS17/F18</f>
        <v>0.92929292929292928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2"/>
  <sheetViews>
    <sheetView zoomScale="140" zoomScaleNormal="140" workbookViewId="0">
      <pane xSplit="12" ySplit="2" topLeftCell="B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9" sqref="B9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6">
        <v>42</v>
      </c>
      <c r="F4" s="1"/>
      <c r="G4" s="5">
        <f>$BS4/E4</f>
        <v>0.45238095238095238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>
        <v>3</v>
      </c>
      <c r="AH4" s="9">
        <v>1</v>
      </c>
      <c r="AI4" s="9"/>
      <c r="AJ4" s="1">
        <f>SUM(AE4:AI4)</f>
        <v>19</v>
      </c>
      <c r="AK4" s="9"/>
      <c r="AL4" s="9"/>
      <c r="AM4" s="9"/>
      <c r="AN4" s="9"/>
      <c r="AO4" s="1">
        <f>SUM(AJ4:AN4)</f>
        <v>19</v>
      </c>
      <c r="AP4" s="9"/>
      <c r="AQ4" s="9"/>
      <c r="AR4" s="9"/>
      <c r="AS4" s="9"/>
      <c r="AT4" s="1">
        <f>SUM(AO4:AS4)</f>
        <v>19</v>
      </c>
      <c r="AU4" s="9"/>
      <c r="AV4" s="9"/>
      <c r="AW4" s="9"/>
      <c r="AX4" s="9"/>
      <c r="AY4" s="1">
        <f>SUM(AT4:AX4)</f>
        <v>19</v>
      </c>
      <c r="AZ4" s="9"/>
      <c r="BA4" s="9"/>
      <c r="BB4" s="9"/>
      <c r="BC4" s="9"/>
      <c r="BD4" s="1">
        <f>SUM(AY4:BC4)</f>
        <v>19</v>
      </c>
      <c r="BE4" s="9"/>
      <c r="BF4" s="9"/>
      <c r="BG4" s="9"/>
      <c r="BH4" s="9"/>
      <c r="BI4" s="1">
        <f>SUM(BD4:BH4)</f>
        <v>19</v>
      </c>
      <c r="BJ4" s="9"/>
      <c r="BK4" s="9"/>
      <c r="BL4" s="9"/>
      <c r="BM4" s="9"/>
      <c r="BN4" s="1">
        <f>SUM(BI4:BM4)</f>
        <v>19</v>
      </c>
      <c r="BO4" s="9"/>
      <c r="BP4" s="9"/>
      <c r="BQ4" s="9"/>
      <c r="BR4" s="9"/>
      <c r="BS4" s="1">
        <f>SUM(BN4:BR4)</f>
        <v>19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0.93333333333333335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>
        <v>14</v>
      </c>
      <c r="BH5" s="9"/>
      <c r="BI5" s="1">
        <f>SUM(BD5:BH5)</f>
        <v>42</v>
      </c>
      <c r="BJ5" s="9"/>
      <c r="BK5" s="9"/>
      <c r="BL5" s="9"/>
      <c r="BM5" s="9"/>
      <c r="BN5" s="1">
        <f>SUM(BI5:BM5)</f>
        <v>42</v>
      </c>
      <c r="BO5" s="9"/>
      <c r="BP5" s="9"/>
      <c r="BQ5" s="9"/>
      <c r="BR5" s="9"/>
      <c r="BS5" s="1">
        <f>SUM(BN5:BR5)</f>
        <v>42</v>
      </c>
    </row>
    <row r="6" spans="1:71" s="88" customFormat="1" x14ac:dyDescent="0.3">
      <c r="A6" s="84"/>
      <c r="B6" s="123" t="s">
        <v>240</v>
      </c>
      <c r="C6" s="147">
        <v>26</v>
      </c>
      <c r="D6" s="147">
        <v>7175</v>
      </c>
      <c r="E6" s="148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3</v>
      </c>
      <c r="AH7" s="68">
        <f t="shared" si="1"/>
        <v>1</v>
      </c>
      <c r="AI7" s="68">
        <f t="shared" si="1"/>
        <v>0</v>
      </c>
      <c r="AJ7" s="68">
        <f t="shared" si="1"/>
        <v>65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65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65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65</v>
      </c>
      <c r="BE7" s="68">
        <f t="shared" si="2"/>
        <v>0</v>
      </c>
      <c r="BF7" s="68">
        <f t="shared" si="2"/>
        <v>0</v>
      </c>
      <c r="BG7" s="68">
        <f t="shared" si="2"/>
        <v>14</v>
      </c>
      <c r="BH7" s="68">
        <f t="shared" si="2"/>
        <v>0</v>
      </c>
      <c r="BI7" s="68">
        <f t="shared" si="2"/>
        <v>79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79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79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0.65289256198347112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3</v>
      </c>
      <c r="AH8" s="1">
        <f>AC8+AH7</f>
        <v>1</v>
      </c>
      <c r="AI8" s="1">
        <f>AD8+AI7</f>
        <v>0</v>
      </c>
      <c r="AJ8" s="2">
        <f>AJ7/F8</f>
        <v>0.53719008264462809</v>
      </c>
      <c r="AK8" s="1"/>
      <c r="AL8" s="1">
        <f>AG8+AL7</f>
        <v>3</v>
      </c>
      <c r="AM8" s="1">
        <f>AH8+AM7</f>
        <v>1</v>
      </c>
      <c r="AN8" s="1">
        <f>AI8+AN7</f>
        <v>0</v>
      </c>
      <c r="AO8" s="2">
        <f>AO7/F8</f>
        <v>0.53719008264462809</v>
      </c>
      <c r="AP8" s="1"/>
      <c r="AQ8" s="1">
        <f>AL8+AQ7</f>
        <v>3</v>
      </c>
      <c r="AR8" s="1">
        <f>AM8+AR7</f>
        <v>1</v>
      </c>
      <c r="AS8" s="1">
        <f>AN8+AS7</f>
        <v>0</v>
      </c>
      <c r="AT8" s="2">
        <f>AT7/F8</f>
        <v>0.53719008264462809</v>
      </c>
      <c r="AU8" s="1"/>
      <c r="AV8" s="1">
        <f>AQ8+AV7</f>
        <v>3</v>
      </c>
      <c r="AW8" s="1">
        <f>AR8+AW7</f>
        <v>1</v>
      </c>
      <c r="AX8" s="1">
        <f>AS8+AX7</f>
        <v>0</v>
      </c>
      <c r="AY8" s="2">
        <f>AY7/F8</f>
        <v>0.53719008264462809</v>
      </c>
      <c r="AZ8" s="1"/>
      <c r="BA8" s="1">
        <f>AV8+BA7</f>
        <v>3</v>
      </c>
      <c r="BB8" s="1">
        <f>AW8+BB7</f>
        <v>1</v>
      </c>
      <c r="BC8" s="1">
        <f>AX8+BC7</f>
        <v>0</v>
      </c>
      <c r="BD8" s="2">
        <f>BD7/F8</f>
        <v>0.53719008264462809</v>
      </c>
      <c r="BE8" s="1"/>
      <c r="BF8" s="1">
        <f>BA8+BF7</f>
        <v>3</v>
      </c>
      <c r="BG8" s="1">
        <f>BB8+BG7</f>
        <v>15</v>
      </c>
      <c r="BH8" s="1">
        <f>BC8+BH7</f>
        <v>0</v>
      </c>
      <c r="BI8" s="2">
        <f>BI7/F8</f>
        <v>0.65289256198347112</v>
      </c>
      <c r="BJ8" s="1"/>
      <c r="BK8" s="1">
        <f>BF8+BK7</f>
        <v>3</v>
      </c>
      <c r="BL8" s="1">
        <f>BG8+BL7</f>
        <v>15</v>
      </c>
      <c r="BM8" s="1">
        <f>BH8+BM7</f>
        <v>0</v>
      </c>
      <c r="BN8" s="2">
        <f>BN7/F8</f>
        <v>0.65289256198347112</v>
      </c>
      <c r="BO8" s="1"/>
      <c r="BP8" s="1">
        <f>BK8+BP7</f>
        <v>3</v>
      </c>
      <c r="BQ8" s="1">
        <f>BL8+BQ7</f>
        <v>15</v>
      </c>
      <c r="BR8" s="1">
        <f>BM8+BR7</f>
        <v>0</v>
      </c>
      <c r="BS8" s="2">
        <f>BS7/F8</f>
        <v>0.65289256198347112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344</v>
      </c>
      <c r="P10" s="68">
        <f>SUM(M10:O10)+H10</f>
        <v>0</v>
      </c>
      <c r="Q10" s="9"/>
      <c r="R10" s="9"/>
      <c r="S10" s="9"/>
      <c r="T10" s="9"/>
      <c r="U10" s="1">
        <f t="shared" ref="U10:U20" si="3">SUM(P10:T10)</f>
        <v>0</v>
      </c>
      <c r="V10" s="9"/>
      <c r="W10" s="9"/>
      <c r="X10" s="9"/>
      <c r="Y10" s="9"/>
      <c r="Z10" s="1">
        <f t="shared" ref="Z10:Z20" si="4">SUM(U10:Y10)</f>
        <v>0</v>
      </c>
      <c r="AA10" s="9"/>
      <c r="AB10" s="9"/>
      <c r="AC10" s="9"/>
      <c r="AD10" s="9"/>
      <c r="AE10" s="1">
        <f t="shared" ref="AE10:AE20" si="5">SUM(Z10:AD10)</f>
        <v>0</v>
      </c>
      <c r="AF10" s="9"/>
      <c r="AG10" s="9"/>
      <c r="AH10" s="9"/>
      <c r="AI10" s="9"/>
      <c r="AJ10" s="1">
        <f t="shared" ref="AJ10:AJ20" si="6">SUM(AE10:AI10)</f>
        <v>0</v>
      </c>
      <c r="AK10" s="9"/>
      <c r="AL10" s="9"/>
      <c r="AM10" s="9"/>
      <c r="AN10" s="9"/>
      <c r="AO10" s="1">
        <f t="shared" ref="AO10:AO20" si="7">SUM(AJ10:AN10)</f>
        <v>0</v>
      </c>
      <c r="AP10" s="9"/>
      <c r="AQ10" s="9"/>
      <c r="AR10" s="9"/>
      <c r="AS10" s="9"/>
      <c r="AT10" s="1">
        <f t="shared" ref="AT10:AT20" si="8">SUM(AO10:AS10)</f>
        <v>0</v>
      </c>
      <c r="AU10" s="9"/>
      <c r="AV10" s="9"/>
      <c r="AW10" s="9"/>
      <c r="AX10" s="9"/>
      <c r="AY10" s="1">
        <f t="shared" ref="AY10:AY20" si="9">SUM(AT10:AX10)</f>
        <v>0</v>
      </c>
      <c r="AZ10" s="9"/>
      <c r="BA10" s="9"/>
      <c r="BB10" s="9"/>
      <c r="BC10" s="9"/>
      <c r="BD10" s="1">
        <f t="shared" ref="BD10:BD20" si="10">SUM(AY10:BC10)</f>
        <v>0</v>
      </c>
      <c r="BE10" s="9"/>
      <c r="BF10" s="9"/>
      <c r="BG10" s="9"/>
      <c r="BH10" s="9"/>
      <c r="BI10" s="1">
        <f t="shared" ref="BI10:BI20" si="11">SUM(BD10:BH10)</f>
        <v>0</v>
      </c>
      <c r="BJ10" s="9"/>
      <c r="BK10" s="9"/>
      <c r="BL10" s="9"/>
      <c r="BM10" s="9"/>
      <c r="BN10" s="1">
        <f t="shared" ref="BN10:BN20" si="12">SUM(BI10:BM10)</f>
        <v>0</v>
      </c>
      <c r="BO10" s="9"/>
      <c r="BP10" s="9"/>
      <c r="BQ10" s="9"/>
      <c r="BR10" s="9"/>
      <c r="BS10" s="1">
        <f t="shared" ref="BS10:BS20" si="13">SUM(BN10:BR10)</f>
        <v>0</v>
      </c>
    </row>
    <row r="11" spans="1:71" s="171" customFormat="1" x14ac:dyDescent="0.3">
      <c r="A11" s="164"/>
      <c r="B11" s="173" t="s">
        <v>110</v>
      </c>
      <c r="C11" s="174">
        <v>5</v>
      </c>
      <c r="D11" s="174">
        <v>6386</v>
      </c>
      <c r="E11" s="174">
        <v>44</v>
      </c>
      <c r="F11" s="164"/>
      <c r="G11" s="166">
        <f>$BS11/E11</f>
        <v>1</v>
      </c>
      <c r="H11" s="167">
        <v>16</v>
      </c>
      <c r="I11" s="167">
        <f t="shared" ref="I11:I20" si="14">+H11+J11</f>
        <v>18</v>
      </c>
      <c r="J11" s="169">
        <v>2</v>
      </c>
      <c r="K11" s="170">
        <v>2025</v>
      </c>
      <c r="L11" s="170">
        <v>2024</v>
      </c>
      <c r="M11" s="170"/>
      <c r="N11" s="170"/>
      <c r="O11" s="170"/>
      <c r="P11" s="167">
        <f t="shared" ref="P11:P20" si="15">SUM(M11:O11)+H11</f>
        <v>16</v>
      </c>
      <c r="Q11" s="170"/>
      <c r="R11" s="170">
        <v>3</v>
      </c>
      <c r="S11" s="170">
        <v>4</v>
      </c>
      <c r="T11" s="170"/>
      <c r="U11" s="164">
        <f t="shared" si="3"/>
        <v>23</v>
      </c>
      <c r="V11" s="170"/>
      <c r="W11" s="170">
        <v>1</v>
      </c>
      <c r="X11" s="170"/>
      <c r="Y11" s="170"/>
      <c r="Z11" s="164">
        <f t="shared" si="4"/>
        <v>24</v>
      </c>
      <c r="AA11" s="170"/>
      <c r="AB11" s="170"/>
      <c r="AC11" s="170"/>
      <c r="AD11" s="170"/>
      <c r="AE11" s="164">
        <f t="shared" si="5"/>
        <v>24</v>
      </c>
      <c r="AF11" s="170"/>
      <c r="AG11" s="170"/>
      <c r="AH11" s="170"/>
      <c r="AI11" s="170"/>
      <c r="AJ11" s="164">
        <f t="shared" si="6"/>
        <v>24</v>
      </c>
      <c r="AK11" s="170">
        <v>1</v>
      </c>
      <c r="AL11" s="170"/>
      <c r="AM11" s="170"/>
      <c r="AN11" s="170"/>
      <c r="AO11" s="164">
        <f t="shared" si="7"/>
        <v>25</v>
      </c>
      <c r="AP11" s="170"/>
      <c r="AQ11" s="170"/>
      <c r="AR11" s="170">
        <v>5</v>
      </c>
      <c r="AS11" s="170">
        <v>12</v>
      </c>
      <c r="AT11" s="164">
        <f t="shared" si="8"/>
        <v>42</v>
      </c>
      <c r="AU11" s="170">
        <v>1</v>
      </c>
      <c r="AV11" s="170"/>
      <c r="AW11" s="170"/>
      <c r="AX11" s="170"/>
      <c r="AY11" s="164">
        <f t="shared" si="9"/>
        <v>43</v>
      </c>
      <c r="AZ11" s="170"/>
      <c r="BA11" s="170"/>
      <c r="BB11" s="170"/>
      <c r="BC11" s="170"/>
      <c r="BD11" s="164">
        <f t="shared" si="10"/>
        <v>43</v>
      </c>
      <c r="BE11" s="170"/>
      <c r="BF11" s="170">
        <v>1</v>
      </c>
      <c r="BG11" s="170"/>
      <c r="BH11" s="170"/>
      <c r="BI11" s="164">
        <f t="shared" si="11"/>
        <v>44</v>
      </c>
      <c r="BJ11" s="170"/>
      <c r="BK11" s="170"/>
      <c r="BL11" s="170"/>
      <c r="BM11" s="170"/>
      <c r="BN11" s="164">
        <f t="shared" si="12"/>
        <v>44</v>
      </c>
      <c r="BO11" s="170"/>
      <c r="BP11" s="170"/>
      <c r="BQ11" s="170"/>
      <c r="BR11" s="170"/>
      <c r="BS11" s="164">
        <f t="shared" si="13"/>
        <v>44</v>
      </c>
    </row>
    <row r="12" spans="1:71" s="162" customFormat="1" x14ac:dyDescent="0.3">
      <c r="A12" s="157"/>
      <c r="B12" s="261" t="s">
        <v>402</v>
      </c>
      <c r="C12" s="262">
        <v>10</v>
      </c>
      <c r="D12" s="262"/>
      <c r="E12" s="262"/>
      <c r="F12" s="157"/>
      <c r="G12" s="256"/>
      <c r="H12" s="158"/>
      <c r="I12" s="158"/>
      <c r="J12" s="159"/>
      <c r="K12" s="161"/>
      <c r="L12" s="161">
        <v>2025</v>
      </c>
      <c r="M12" s="161"/>
      <c r="N12" s="161"/>
      <c r="O12" s="161"/>
      <c r="P12" s="167">
        <f t="shared" si="15"/>
        <v>0</v>
      </c>
      <c r="Q12" s="161"/>
      <c r="R12" s="161"/>
      <c r="S12" s="161"/>
      <c r="T12" s="161"/>
      <c r="U12" s="164">
        <f t="shared" si="3"/>
        <v>0</v>
      </c>
      <c r="V12" s="161"/>
      <c r="W12" s="161"/>
      <c r="X12" s="161"/>
      <c r="Y12" s="161"/>
      <c r="Z12" s="164">
        <f t="shared" si="4"/>
        <v>0</v>
      </c>
      <c r="AA12" s="161"/>
      <c r="AB12" s="161"/>
      <c r="AC12" s="161"/>
      <c r="AD12" s="161"/>
      <c r="AE12" s="164">
        <f t="shared" si="5"/>
        <v>0</v>
      </c>
      <c r="AF12" s="161"/>
      <c r="AG12" s="161"/>
      <c r="AH12" s="161"/>
      <c r="AI12" s="161"/>
      <c r="AJ12" s="164">
        <f t="shared" si="6"/>
        <v>0</v>
      </c>
      <c r="AK12" s="161"/>
      <c r="AL12" s="161"/>
      <c r="AM12" s="161"/>
      <c r="AN12" s="161"/>
      <c r="AO12" s="164">
        <f t="shared" si="7"/>
        <v>0</v>
      </c>
      <c r="AP12" s="161"/>
      <c r="AQ12" s="161"/>
      <c r="AR12" s="161"/>
      <c r="AS12" s="161"/>
      <c r="AT12" s="164">
        <f t="shared" si="8"/>
        <v>0</v>
      </c>
      <c r="AU12" s="161"/>
      <c r="AV12" s="161"/>
      <c r="AW12" s="161"/>
      <c r="AX12" s="161"/>
      <c r="AY12" s="164">
        <f t="shared" si="9"/>
        <v>0</v>
      </c>
      <c r="AZ12" s="161"/>
      <c r="BA12" s="161"/>
      <c r="BB12" s="161"/>
      <c r="BC12" s="161"/>
      <c r="BD12" s="164">
        <f t="shared" si="10"/>
        <v>0</v>
      </c>
      <c r="BE12" s="161"/>
      <c r="BF12" s="161"/>
      <c r="BG12" s="161"/>
      <c r="BH12" s="161"/>
      <c r="BI12" s="164">
        <f t="shared" si="11"/>
        <v>0</v>
      </c>
      <c r="BJ12" s="161"/>
      <c r="BK12" s="161">
        <v>13</v>
      </c>
      <c r="BL12" s="161"/>
      <c r="BM12" s="161"/>
      <c r="BN12" s="164">
        <f t="shared" si="12"/>
        <v>13</v>
      </c>
      <c r="BO12" s="161"/>
      <c r="BP12" s="161"/>
      <c r="BQ12" s="161"/>
      <c r="BR12" s="161"/>
      <c r="BS12" s="164">
        <f t="shared" si="13"/>
        <v>13</v>
      </c>
    </row>
    <row r="13" spans="1:71" s="171" customFormat="1" x14ac:dyDescent="0.3">
      <c r="A13" s="164"/>
      <c r="B13" s="173" t="s">
        <v>270</v>
      </c>
      <c r="C13" s="174">
        <v>11</v>
      </c>
      <c r="D13" s="174">
        <v>8905</v>
      </c>
      <c r="E13" s="174">
        <v>38</v>
      </c>
      <c r="F13" s="164"/>
      <c r="G13" s="166">
        <f t="shared" ref="G13:G20" si="16">$BS13/E13</f>
        <v>1.0263157894736843</v>
      </c>
      <c r="H13" s="167">
        <v>20</v>
      </c>
      <c r="I13" s="167">
        <f t="shared" si="14"/>
        <v>21</v>
      </c>
      <c r="J13" s="169">
        <v>1</v>
      </c>
      <c r="K13" s="170">
        <v>2025</v>
      </c>
      <c r="L13" s="170">
        <v>2024</v>
      </c>
      <c r="M13" s="170"/>
      <c r="N13" s="170"/>
      <c r="O13" s="170"/>
      <c r="P13" s="167">
        <f t="shared" si="15"/>
        <v>20</v>
      </c>
      <c r="Q13" s="170"/>
      <c r="R13" s="170"/>
      <c r="S13" s="170"/>
      <c r="T13" s="170"/>
      <c r="U13" s="164">
        <f t="shared" si="3"/>
        <v>20</v>
      </c>
      <c r="V13" s="170"/>
      <c r="W13" s="170"/>
      <c r="X13" s="170"/>
      <c r="Y13" s="170"/>
      <c r="Z13" s="164">
        <f t="shared" si="4"/>
        <v>20</v>
      </c>
      <c r="AA13" s="170">
        <v>1</v>
      </c>
      <c r="AB13" s="170"/>
      <c r="AC13" s="170"/>
      <c r="AD13" s="170"/>
      <c r="AE13" s="164">
        <f t="shared" si="5"/>
        <v>21</v>
      </c>
      <c r="AF13" s="170"/>
      <c r="AG13" s="170"/>
      <c r="AH13" s="170"/>
      <c r="AI13" s="170"/>
      <c r="AJ13" s="164">
        <f t="shared" si="6"/>
        <v>21</v>
      </c>
      <c r="AK13" s="170"/>
      <c r="AL13" s="170"/>
      <c r="AM13" s="170"/>
      <c r="AN13" s="170"/>
      <c r="AO13" s="164">
        <f t="shared" si="7"/>
        <v>21</v>
      </c>
      <c r="AP13" s="170"/>
      <c r="AQ13" s="170">
        <v>1</v>
      </c>
      <c r="AR13" s="170">
        <v>17</v>
      </c>
      <c r="AS13" s="170"/>
      <c r="AT13" s="164">
        <f t="shared" si="8"/>
        <v>39</v>
      </c>
      <c r="AU13" s="170"/>
      <c r="AV13" s="170"/>
      <c r="AW13" s="170"/>
      <c r="AX13" s="170"/>
      <c r="AY13" s="164">
        <f t="shared" si="9"/>
        <v>39</v>
      </c>
      <c r="AZ13" s="170"/>
      <c r="BA13" s="170"/>
      <c r="BB13" s="170"/>
      <c r="BC13" s="170"/>
      <c r="BD13" s="164">
        <f t="shared" si="10"/>
        <v>39</v>
      </c>
      <c r="BE13" s="170"/>
      <c r="BF13" s="170"/>
      <c r="BG13" s="170"/>
      <c r="BH13" s="170"/>
      <c r="BI13" s="164">
        <f t="shared" si="11"/>
        <v>39</v>
      </c>
      <c r="BJ13" s="170"/>
      <c r="BK13" s="170"/>
      <c r="BL13" s="170"/>
      <c r="BM13" s="170"/>
      <c r="BN13" s="164">
        <f t="shared" si="12"/>
        <v>39</v>
      </c>
      <c r="BO13" s="170"/>
      <c r="BP13" s="170"/>
      <c r="BQ13" s="170"/>
      <c r="BR13" s="170"/>
      <c r="BS13" s="164">
        <f t="shared" si="13"/>
        <v>39</v>
      </c>
    </row>
    <row r="14" spans="1:71" s="88" customFormat="1" x14ac:dyDescent="0.3">
      <c r="A14" s="84"/>
      <c r="B14" s="123" t="s">
        <v>228</v>
      </c>
      <c r="C14" s="147">
        <v>13</v>
      </c>
      <c r="D14" s="147">
        <v>8577</v>
      </c>
      <c r="E14" s="147">
        <v>70</v>
      </c>
      <c r="F14" s="84"/>
      <c r="G14" s="85">
        <f t="shared" si="16"/>
        <v>0.95714285714285718</v>
      </c>
      <c r="H14" s="86">
        <v>28</v>
      </c>
      <c r="I14" s="86">
        <f t="shared" si="14"/>
        <v>28</v>
      </c>
      <c r="J14" s="93"/>
      <c r="K14" s="87">
        <v>2025</v>
      </c>
      <c r="L14" s="87">
        <v>2025</v>
      </c>
      <c r="M14" s="87"/>
      <c r="N14" s="87"/>
      <c r="O14" s="87"/>
      <c r="P14" s="86">
        <f t="shared" si="15"/>
        <v>28</v>
      </c>
      <c r="Q14" s="87"/>
      <c r="R14" s="87"/>
      <c r="S14" s="87"/>
      <c r="T14" s="87"/>
      <c r="U14" s="84">
        <f t="shared" si="3"/>
        <v>28</v>
      </c>
      <c r="V14" s="87"/>
      <c r="W14" s="87"/>
      <c r="X14" s="87"/>
      <c r="Y14" s="87"/>
      <c r="Z14" s="84">
        <f t="shared" si="4"/>
        <v>28</v>
      </c>
      <c r="AA14" s="87"/>
      <c r="AB14" s="87"/>
      <c r="AC14" s="87"/>
      <c r="AD14" s="87"/>
      <c r="AE14" s="84">
        <f t="shared" si="5"/>
        <v>28</v>
      </c>
      <c r="AF14" s="87"/>
      <c r="AG14" s="87"/>
      <c r="AH14" s="87"/>
      <c r="AI14" s="87"/>
      <c r="AJ14" s="84">
        <f t="shared" si="6"/>
        <v>28</v>
      </c>
      <c r="AK14" s="87"/>
      <c r="AL14" s="87"/>
      <c r="AM14" s="87"/>
      <c r="AN14" s="87"/>
      <c r="AO14" s="84">
        <f t="shared" si="7"/>
        <v>28</v>
      </c>
      <c r="AP14" s="87"/>
      <c r="AQ14" s="87"/>
      <c r="AR14" s="87"/>
      <c r="AS14" s="87"/>
      <c r="AT14" s="84">
        <f t="shared" si="8"/>
        <v>28</v>
      </c>
      <c r="AU14" s="87"/>
      <c r="AV14" s="87"/>
      <c r="AW14" s="87">
        <v>33</v>
      </c>
      <c r="AX14" s="87">
        <v>6</v>
      </c>
      <c r="AY14" s="84">
        <f t="shared" si="9"/>
        <v>67</v>
      </c>
      <c r="AZ14" s="87"/>
      <c r="BA14" s="87"/>
      <c r="BB14" s="87"/>
      <c r="BC14" s="87"/>
      <c r="BD14" s="84">
        <f t="shared" si="10"/>
        <v>67</v>
      </c>
      <c r="BE14" s="87"/>
      <c r="BF14" s="87"/>
      <c r="BG14" s="87"/>
      <c r="BH14" s="87"/>
      <c r="BI14" s="84">
        <f t="shared" si="11"/>
        <v>67</v>
      </c>
      <c r="BJ14" s="87"/>
      <c r="BK14" s="87"/>
      <c r="BL14" s="87"/>
      <c r="BM14" s="87"/>
      <c r="BN14" s="84">
        <f t="shared" si="12"/>
        <v>67</v>
      </c>
      <c r="BO14" s="87"/>
      <c r="BP14" s="87"/>
      <c r="BQ14" s="87"/>
      <c r="BR14" s="87"/>
      <c r="BS14" s="84">
        <f t="shared" si="13"/>
        <v>67</v>
      </c>
    </row>
    <row r="15" spans="1:71" s="88" customFormat="1" x14ac:dyDescent="0.3">
      <c r="A15" s="84"/>
      <c r="B15" s="123" t="s">
        <v>153</v>
      </c>
      <c r="C15" s="147">
        <v>24</v>
      </c>
      <c r="D15" s="147">
        <v>4692</v>
      </c>
      <c r="E15" s="147">
        <v>18</v>
      </c>
      <c r="F15" s="84"/>
      <c r="G15" s="85">
        <f t="shared" si="16"/>
        <v>0.88888888888888884</v>
      </c>
      <c r="H15" s="86">
        <v>12</v>
      </c>
      <c r="I15" s="86">
        <f t="shared" si="14"/>
        <v>12</v>
      </c>
      <c r="J15" s="93"/>
      <c r="K15" s="87">
        <v>2025</v>
      </c>
      <c r="L15" s="87">
        <v>2024</v>
      </c>
      <c r="M15" s="87"/>
      <c r="N15" s="87"/>
      <c r="O15" s="87"/>
      <c r="P15" s="86">
        <f t="shared" si="15"/>
        <v>12</v>
      </c>
      <c r="Q15" s="87"/>
      <c r="R15" s="87"/>
      <c r="S15" s="87"/>
      <c r="T15" s="87"/>
      <c r="U15" s="84">
        <f t="shared" si="3"/>
        <v>12</v>
      </c>
      <c r="V15" s="87"/>
      <c r="W15" s="87"/>
      <c r="X15" s="87"/>
      <c r="Y15" s="87"/>
      <c r="Z15" s="84">
        <f t="shared" si="4"/>
        <v>12</v>
      </c>
      <c r="AA15" s="87"/>
      <c r="AB15" s="87"/>
      <c r="AC15" s="87"/>
      <c r="AD15" s="87"/>
      <c r="AE15" s="84">
        <f t="shared" si="5"/>
        <v>12</v>
      </c>
      <c r="AF15" s="87"/>
      <c r="AG15" s="87"/>
      <c r="AH15" s="87"/>
      <c r="AI15" s="87"/>
      <c r="AJ15" s="84">
        <f t="shared" si="6"/>
        <v>12</v>
      </c>
      <c r="AK15" s="87"/>
      <c r="AL15" s="87"/>
      <c r="AM15" s="87"/>
      <c r="AN15" s="87"/>
      <c r="AO15" s="84">
        <f t="shared" si="7"/>
        <v>12</v>
      </c>
      <c r="AP15" s="87"/>
      <c r="AQ15" s="87"/>
      <c r="AR15" s="87"/>
      <c r="AS15" s="87"/>
      <c r="AT15" s="84">
        <f t="shared" si="8"/>
        <v>12</v>
      </c>
      <c r="AU15" s="87"/>
      <c r="AV15" s="87"/>
      <c r="AW15" s="87"/>
      <c r="AX15" s="87"/>
      <c r="AY15" s="84">
        <f t="shared" si="9"/>
        <v>12</v>
      </c>
      <c r="AZ15" s="87"/>
      <c r="BA15" s="87"/>
      <c r="BB15" s="87"/>
      <c r="BC15" s="87"/>
      <c r="BD15" s="84">
        <f t="shared" si="10"/>
        <v>12</v>
      </c>
      <c r="BE15" s="87"/>
      <c r="BF15" s="87"/>
      <c r="BG15" s="87">
        <v>4</v>
      </c>
      <c r="BH15" s="87"/>
      <c r="BI15" s="84">
        <f t="shared" si="11"/>
        <v>16</v>
      </c>
      <c r="BJ15" s="87"/>
      <c r="BK15" s="87"/>
      <c r="BL15" s="87"/>
      <c r="BM15" s="87"/>
      <c r="BN15" s="84">
        <f t="shared" si="12"/>
        <v>16</v>
      </c>
      <c r="BO15" s="87"/>
      <c r="BP15" s="87"/>
      <c r="BQ15" s="87"/>
      <c r="BR15" s="87"/>
      <c r="BS15" s="84">
        <f>SUM(BN15:BR15)</f>
        <v>16</v>
      </c>
    </row>
    <row r="16" spans="1:71" s="171" customFormat="1" x14ac:dyDescent="0.3">
      <c r="A16" s="217"/>
      <c r="B16" s="173" t="s">
        <v>302</v>
      </c>
      <c r="C16" s="174">
        <v>36</v>
      </c>
      <c r="D16" s="174">
        <v>6873</v>
      </c>
      <c r="E16" s="174">
        <v>28</v>
      </c>
      <c r="F16" s="164"/>
      <c r="G16" s="166">
        <f t="shared" si="16"/>
        <v>1.1071428571428572</v>
      </c>
      <c r="H16" s="167">
        <v>19</v>
      </c>
      <c r="I16" s="167">
        <f t="shared" si="14"/>
        <v>26</v>
      </c>
      <c r="J16" s="169">
        <v>7</v>
      </c>
      <c r="K16" s="170">
        <v>2025</v>
      </c>
      <c r="L16" s="170">
        <v>2024</v>
      </c>
      <c r="M16" s="170"/>
      <c r="N16" s="170"/>
      <c r="O16" s="170"/>
      <c r="P16" s="167">
        <f t="shared" si="15"/>
        <v>19</v>
      </c>
      <c r="Q16" s="170"/>
      <c r="R16" s="170"/>
      <c r="S16" s="170"/>
      <c r="T16" s="170"/>
      <c r="U16" s="164">
        <f t="shared" si="3"/>
        <v>19</v>
      </c>
      <c r="V16" s="170">
        <v>7</v>
      </c>
      <c r="W16" s="170"/>
      <c r="X16" s="170">
        <v>2</v>
      </c>
      <c r="Y16" s="170"/>
      <c r="Z16" s="164">
        <f t="shared" si="4"/>
        <v>28</v>
      </c>
      <c r="AA16" s="170"/>
      <c r="AB16" s="170">
        <v>1</v>
      </c>
      <c r="AC16" s="170"/>
      <c r="AD16" s="170"/>
      <c r="AE16" s="164">
        <f t="shared" si="5"/>
        <v>29</v>
      </c>
      <c r="AF16" s="170"/>
      <c r="AG16" s="170"/>
      <c r="AH16" s="170">
        <v>1</v>
      </c>
      <c r="AI16" s="170">
        <v>1</v>
      </c>
      <c r="AJ16" s="164">
        <f t="shared" si="6"/>
        <v>31</v>
      </c>
      <c r="AK16" s="170"/>
      <c r="AL16" s="170"/>
      <c r="AM16" s="170"/>
      <c r="AN16" s="170"/>
      <c r="AO16" s="164">
        <f t="shared" si="7"/>
        <v>31</v>
      </c>
      <c r="AP16" s="170"/>
      <c r="AQ16" s="170"/>
      <c r="AR16" s="170"/>
      <c r="AS16" s="170"/>
      <c r="AT16" s="164">
        <f t="shared" si="8"/>
        <v>31</v>
      </c>
      <c r="AU16" s="170"/>
      <c r="AV16" s="170"/>
      <c r="AW16" s="170"/>
      <c r="AX16" s="170"/>
      <c r="AY16" s="164">
        <f t="shared" si="9"/>
        <v>31</v>
      </c>
      <c r="AZ16" s="170"/>
      <c r="BA16" s="170"/>
      <c r="BB16" s="170"/>
      <c r="BC16" s="170"/>
      <c r="BD16" s="164">
        <f t="shared" si="10"/>
        <v>31</v>
      </c>
      <c r="BE16" s="170"/>
      <c r="BF16" s="170"/>
      <c r="BG16" s="170"/>
      <c r="BH16" s="170"/>
      <c r="BI16" s="164">
        <f t="shared" si="11"/>
        <v>31</v>
      </c>
      <c r="BJ16" s="170"/>
      <c r="BK16" s="170"/>
      <c r="BL16" s="170"/>
      <c r="BM16" s="170"/>
      <c r="BN16" s="164">
        <f t="shared" si="12"/>
        <v>31</v>
      </c>
      <c r="BO16" s="170"/>
      <c r="BP16" s="170"/>
      <c r="BQ16" s="170"/>
      <c r="BR16" s="170"/>
      <c r="BS16" s="164">
        <f>SUM(BN16:BR16)</f>
        <v>31</v>
      </c>
    </row>
    <row r="17" spans="1:71" s="171" customFormat="1" x14ac:dyDescent="0.3">
      <c r="A17" s="217"/>
      <c r="B17" s="173" t="s">
        <v>370</v>
      </c>
      <c r="C17" s="174">
        <v>37</v>
      </c>
      <c r="D17" s="174"/>
      <c r="E17" s="174">
        <v>30</v>
      </c>
      <c r="F17" s="164"/>
      <c r="G17" s="166">
        <f t="shared" si="16"/>
        <v>1.2666666666666666</v>
      </c>
      <c r="H17" s="167">
        <v>12</v>
      </c>
      <c r="I17" s="167">
        <f t="shared" si="14"/>
        <v>14</v>
      </c>
      <c r="J17" s="169">
        <v>2</v>
      </c>
      <c r="K17" s="170">
        <v>2025</v>
      </c>
      <c r="L17" s="170">
        <v>2024</v>
      </c>
      <c r="M17" s="170"/>
      <c r="N17" s="170"/>
      <c r="O17" s="170"/>
      <c r="P17" s="167">
        <f t="shared" si="15"/>
        <v>12</v>
      </c>
      <c r="Q17" s="170"/>
      <c r="R17" s="170"/>
      <c r="S17" s="170"/>
      <c r="T17" s="170"/>
      <c r="U17" s="164">
        <f t="shared" si="3"/>
        <v>12</v>
      </c>
      <c r="V17" s="170"/>
      <c r="W17" s="170">
        <v>10</v>
      </c>
      <c r="X17" s="170"/>
      <c r="Y17" s="170"/>
      <c r="Z17" s="164">
        <f t="shared" si="4"/>
        <v>22</v>
      </c>
      <c r="AA17" s="170"/>
      <c r="AB17" s="170">
        <v>2</v>
      </c>
      <c r="AC17" s="170">
        <v>7</v>
      </c>
      <c r="AD17" s="170"/>
      <c r="AE17" s="164">
        <f t="shared" si="5"/>
        <v>31</v>
      </c>
      <c r="AF17" s="170">
        <v>1</v>
      </c>
      <c r="AG17" s="170"/>
      <c r="AH17" s="170">
        <v>5</v>
      </c>
      <c r="AI17" s="170"/>
      <c r="AJ17" s="164">
        <f t="shared" si="6"/>
        <v>37</v>
      </c>
      <c r="AK17" s="170"/>
      <c r="AL17" s="170"/>
      <c r="AM17" s="170"/>
      <c r="AN17" s="170"/>
      <c r="AO17" s="164">
        <f t="shared" si="7"/>
        <v>37</v>
      </c>
      <c r="AP17" s="170"/>
      <c r="AQ17" s="170"/>
      <c r="AR17" s="170"/>
      <c r="AS17" s="170"/>
      <c r="AT17" s="164">
        <f t="shared" si="8"/>
        <v>37</v>
      </c>
      <c r="AU17" s="170"/>
      <c r="AV17" s="170"/>
      <c r="AW17" s="170"/>
      <c r="AX17" s="170"/>
      <c r="AY17" s="164">
        <f t="shared" si="9"/>
        <v>37</v>
      </c>
      <c r="AZ17" s="170"/>
      <c r="BA17" s="170">
        <v>1</v>
      </c>
      <c r="BB17" s="170"/>
      <c r="BC17" s="170"/>
      <c r="BD17" s="164">
        <f t="shared" si="10"/>
        <v>38</v>
      </c>
      <c r="BE17" s="170"/>
      <c r="BF17" s="170"/>
      <c r="BG17" s="170"/>
      <c r="BH17" s="170"/>
      <c r="BI17" s="164">
        <f t="shared" si="11"/>
        <v>38</v>
      </c>
      <c r="BJ17" s="170"/>
      <c r="BK17" s="170"/>
      <c r="BL17" s="170"/>
      <c r="BM17" s="170"/>
      <c r="BN17" s="164">
        <f t="shared" si="12"/>
        <v>38</v>
      </c>
      <c r="BO17" s="170"/>
      <c r="BP17" s="170"/>
      <c r="BQ17" s="170"/>
      <c r="BR17" s="170"/>
      <c r="BS17" s="164">
        <f>SUM(BN17:BR17)</f>
        <v>38</v>
      </c>
    </row>
    <row r="18" spans="1:71" x14ac:dyDescent="0.3">
      <c r="A18" s="1"/>
      <c r="B18" s="27" t="s">
        <v>227</v>
      </c>
      <c r="C18" s="28">
        <v>55</v>
      </c>
      <c r="D18" s="28">
        <v>4676</v>
      </c>
      <c r="E18" s="28">
        <v>79</v>
      </c>
      <c r="F18" s="1"/>
      <c r="G18" s="2">
        <f t="shared" si="16"/>
        <v>0.810126582278481</v>
      </c>
      <c r="H18" s="68">
        <v>58</v>
      </c>
      <c r="I18" s="68">
        <f t="shared" si="14"/>
        <v>60</v>
      </c>
      <c r="J18" s="78">
        <v>2</v>
      </c>
      <c r="K18" s="9">
        <v>2025</v>
      </c>
      <c r="L18" s="9">
        <v>2025</v>
      </c>
      <c r="M18" s="9"/>
      <c r="N18" s="9"/>
      <c r="O18" s="9"/>
      <c r="P18" s="68">
        <f t="shared" si="15"/>
        <v>58</v>
      </c>
      <c r="Q18" s="9"/>
      <c r="R18" s="9"/>
      <c r="S18" s="9"/>
      <c r="T18" s="9"/>
      <c r="U18" s="1">
        <f t="shared" si="3"/>
        <v>58</v>
      </c>
      <c r="V18" s="9"/>
      <c r="W18" s="9"/>
      <c r="X18" s="9"/>
      <c r="Y18" s="9"/>
      <c r="Z18" s="1">
        <f t="shared" si="4"/>
        <v>58</v>
      </c>
      <c r="AA18" s="9">
        <v>1</v>
      </c>
      <c r="AB18" s="9"/>
      <c r="AC18" s="9">
        <v>2</v>
      </c>
      <c r="AD18" s="9">
        <v>1</v>
      </c>
      <c r="AE18" s="1">
        <f t="shared" si="5"/>
        <v>62</v>
      </c>
      <c r="AF18" s="9">
        <v>1</v>
      </c>
      <c r="AG18" s="9"/>
      <c r="AH18" s="9"/>
      <c r="AI18" s="9"/>
      <c r="AJ18" s="1">
        <f t="shared" si="6"/>
        <v>63</v>
      </c>
      <c r="AK18" s="9"/>
      <c r="AL18" s="9"/>
      <c r="AM18" s="9"/>
      <c r="AN18" s="9"/>
      <c r="AO18" s="1">
        <f t="shared" si="7"/>
        <v>63</v>
      </c>
      <c r="AP18" s="9"/>
      <c r="AQ18" s="9"/>
      <c r="AR18" s="9">
        <v>1</v>
      </c>
      <c r="AS18" s="9"/>
      <c r="AT18" s="1">
        <f t="shared" si="8"/>
        <v>64</v>
      </c>
      <c r="AU18" s="9"/>
      <c r="AV18" s="9"/>
      <c r="AW18" s="9"/>
      <c r="AX18" s="9"/>
      <c r="AY18" s="1">
        <f t="shared" si="9"/>
        <v>64</v>
      </c>
      <c r="AZ18" s="9"/>
      <c r="BA18" s="9"/>
      <c r="BB18" s="9"/>
      <c r="BC18" s="9"/>
      <c r="BD18" s="1">
        <f t="shared" si="10"/>
        <v>64</v>
      </c>
      <c r="BE18" s="9"/>
      <c r="BF18" s="9"/>
      <c r="BG18" s="9"/>
      <c r="BH18" s="9"/>
      <c r="BI18" s="1">
        <f t="shared" si="11"/>
        <v>64</v>
      </c>
      <c r="BJ18" s="9"/>
      <c r="BK18" s="9"/>
      <c r="BL18" s="9"/>
      <c r="BM18" s="9"/>
      <c r="BN18" s="1">
        <f t="shared" si="12"/>
        <v>64</v>
      </c>
      <c r="BO18" s="9"/>
      <c r="BP18" s="9"/>
      <c r="BQ18" s="9"/>
      <c r="BR18" s="9"/>
      <c r="BS18" s="1">
        <f t="shared" si="13"/>
        <v>64</v>
      </c>
    </row>
    <row r="19" spans="1:71" x14ac:dyDescent="0.3">
      <c r="A19" s="1"/>
      <c r="B19" s="27" t="s">
        <v>339</v>
      </c>
      <c r="C19" s="28">
        <v>69</v>
      </c>
      <c r="D19" s="28"/>
      <c r="E19" s="28">
        <v>46</v>
      </c>
      <c r="F19" s="1"/>
      <c r="G19" s="2">
        <f t="shared" si="16"/>
        <v>0.47826086956521741</v>
      </c>
      <c r="H19" s="68">
        <v>14</v>
      </c>
      <c r="I19" s="68">
        <f t="shared" si="14"/>
        <v>15</v>
      </c>
      <c r="J19" s="78">
        <v>1</v>
      </c>
      <c r="K19" s="9">
        <v>2025</v>
      </c>
      <c r="L19" s="9">
        <v>2025</v>
      </c>
      <c r="M19" s="9"/>
      <c r="N19" s="9"/>
      <c r="O19" s="9"/>
      <c r="P19" s="68">
        <f t="shared" si="15"/>
        <v>14</v>
      </c>
      <c r="Q19" s="9"/>
      <c r="R19" s="9"/>
      <c r="S19" s="9"/>
      <c r="T19" s="9">
        <v>3</v>
      </c>
      <c r="U19" s="1">
        <f t="shared" si="3"/>
        <v>17</v>
      </c>
      <c r="V19" s="9"/>
      <c r="W19" s="9"/>
      <c r="X19" s="9"/>
      <c r="Y19" s="9"/>
      <c r="Z19" s="1">
        <f t="shared" si="4"/>
        <v>17</v>
      </c>
      <c r="AA19" s="9"/>
      <c r="AB19" s="9">
        <v>1</v>
      </c>
      <c r="AC19" s="9">
        <v>2</v>
      </c>
      <c r="AD19" s="9"/>
      <c r="AE19" s="1">
        <f t="shared" si="5"/>
        <v>20</v>
      </c>
      <c r="AF19" s="9"/>
      <c r="AG19" s="9"/>
      <c r="AH19" s="9"/>
      <c r="AI19" s="9"/>
      <c r="AJ19" s="1">
        <f t="shared" si="6"/>
        <v>20</v>
      </c>
      <c r="AK19" s="9"/>
      <c r="AL19" s="9"/>
      <c r="AM19" s="9"/>
      <c r="AN19" s="9"/>
      <c r="AO19" s="1">
        <f t="shared" si="7"/>
        <v>20</v>
      </c>
      <c r="AP19" s="9">
        <v>1</v>
      </c>
      <c r="AQ19" s="9"/>
      <c r="AR19" s="9"/>
      <c r="AS19" s="9"/>
      <c r="AT19" s="1">
        <f t="shared" si="8"/>
        <v>21</v>
      </c>
      <c r="AU19" s="9"/>
      <c r="AV19" s="9">
        <v>1</v>
      </c>
      <c r="AW19" s="9"/>
      <c r="AX19" s="9"/>
      <c r="AY19" s="1">
        <f t="shared" si="9"/>
        <v>22</v>
      </c>
      <c r="AZ19" s="9"/>
      <c r="BA19" s="9"/>
      <c r="BB19" s="9"/>
      <c r="BC19" s="9"/>
      <c r="BD19" s="1">
        <f t="shared" si="10"/>
        <v>22</v>
      </c>
      <c r="BE19" s="9"/>
      <c r="BF19" s="9"/>
      <c r="BG19" s="9"/>
      <c r="BH19" s="9"/>
      <c r="BI19" s="1">
        <f t="shared" si="11"/>
        <v>22</v>
      </c>
      <c r="BJ19" s="9"/>
      <c r="BK19" s="9"/>
      <c r="BL19" s="9"/>
      <c r="BM19" s="9"/>
      <c r="BN19" s="1">
        <f t="shared" si="12"/>
        <v>22</v>
      </c>
      <c r="BO19" s="9"/>
      <c r="BP19" s="9"/>
      <c r="BQ19" s="9"/>
      <c r="BR19" s="9"/>
      <c r="BS19" s="1">
        <f t="shared" si="13"/>
        <v>22</v>
      </c>
    </row>
    <row r="20" spans="1:71" s="171" customFormat="1" x14ac:dyDescent="0.3">
      <c r="A20" s="217"/>
      <c r="B20" s="173" t="s">
        <v>258</v>
      </c>
      <c r="C20" s="174">
        <v>88</v>
      </c>
      <c r="D20" s="174">
        <v>6012</v>
      </c>
      <c r="E20" s="174">
        <v>20</v>
      </c>
      <c r="F20" s="164"/>
      <c r="G20" s="166">
        <f t="shared" si="16"/>
        <v>1.1000000000000001</v>
      </c>
      <c r="H20" s="167">
        <v>9</v>
      </c>
      <c r="I20" s="167">
        <f t="shared" si="14"/>
        <v>12</v>
      </c>
      <c r="J20" s="169">
        <v>3</v>
      </c>
      <c r="K20" s="170">
        <v>2025</v>
      </c>
      <c r="L20" s="170">
        <v>2024</v>
      </c>
      <c r="M20" s="170"/>
      <c r="N20" s="170"/>
      <c r="O20" s="170"/>
      <c r="P20" s="167">
        <f t="shared" si="15"/>
        <v>9</v>
      </c>
      <c r="Q20" s="170"/>
      <c r="R20" s="170"/>
      <c r="S20" s="170"/>
      <c r="T20" s="170"/>
      <c r="U20" s="164">
        <f t="shared" si="3"/>
        <v>9</v>
      </c>
      <c r="V20" s="170"/>
      <c r="W20" s="170"/>
      <c r="X20" s="170"/>
      <c r="Y20" s="170"/>
      <c r="Z20" s="164">
        <f t="shared" si="4"/>
        <v>9</v>
      </c>
      <c r="AA20" s="170"/>
      <c r="AB20" s="170"/>
      <c r="AC20" s="170">
        <v>7</v>
      </c>
      <c r="AD20" s="170">
        <v>1</v>
      </c>
      <c r="AE20" s="164">
        <f t="shared" si="5"/>
        <v>17</v>
      </c>
      <c r="AF20" s="170">
        <v>1</v>
      </c>
      <c r="AG20" s="170"/>
      <c r="AH20" s="170"/>
      <c r="AI20" s="170"/>
      <c r="AJ20" s="164">
        <f t="shared" si="6"/>
        <v>18</v>
      </c>
      <c r="AK20" s="170"/>
      <c r="AL20" s="170"/>
      <c r="AM20" s="170"/>
      <c r="AN20" s="170"/>
      <c r="AO20" s="164">
        <f t="shared" si="7"/>
        <v>18</v>
      </c>
      <c r="AP20" s="170"/>
      <c r="AQ20" s="170"/>
      <c r="AR20" s="170">
        <v>1</v>
      </c>
      <c r="AS20" s="170">
        <v>1</v>
      </c>
      <c r="AT20" s="164">
        <f t="shared" si="8"/>
        <v>20</v>
      </c>
      <c r="AU20" s="170"/>
      <c r="AV20" s="170"/>
      <c r="AW20" s="170"/>
      <c r="AX20" s="170"/>
      <c r="AY20" s="164">
        <f t="shared" si="9"/>
        <v>20</v>
      </c>
      <c r="AZ20" s="170"/>
      <c r="BA20" s="170"/>
      <c r="BB20" s="170"/>
      <c r="BC20" s="170"/>
      <c r="BD20" s="164">
        <f t="shared" si="10"/>
        <v>20</v>
      </c>
      <c r="BE20" s="170">
        <v>1</v>
      </c>
      <c r="BF20" s="170">
        <v>1</v>
      </c>
      <c r="BG20" s="170"/>
      <c r="BH20" s="170"/>
      <c r="BI20" s="164">
        <f t="shared" si="11"/>
        <v>22</v>
      </c>
      <c r="BJ20" s="170"/>
      <c r="BK20" s="170"/>
      <c r="BL20" s="170"/>
      <c r="BM20" s="170"/>
      <c r="BN20" s="164">
        <f t="shared" si="12"/>
        <v>22</v>
      </c>
      <c r="BO20" s="170"/>
      <c r="BP20" s="170"/>
      <c r="BQ20" s="170"/>
      <c r="BR20" s="170"/>
      <c r="BS20" s="164">
        <f t="shared" si="13"/>
        <v>22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SUM(M11:M20)</f>
        <v>0</v>
      </c>
      <c r="N21" s="1">
        <f>SUM(N11:N20)</f>
        <v>0</v>
      </c>
      <c r="O21" s="1">
        <f>SUM(O11:O20)</f>
        <v>0</v>
      </c>
      <c r="P21" s="68">
        <f t="shared" ref="P21:AU21" si="17">SUM(P10:P20)</f>
        <v>188</v>
      </c>
      <c r="Q21" s="68">
        <f t="shared" si="17"/>
        <v>0</v>
      </c>
      <c r="R21" s="68">
        <f t="shared" si="17"/>
        <v>3</v>
      </c>
      <c r="S21" s="68">
        <f t="shared" si="17"/>
        <v>4</v>
      </c>
      <c r="T21" s="68">
        <f t="shared" si="17"/>
        <v>3</v>
      </c>
      <c r="U21" s="68">
        <f t="shared" si="17"/>
        <v>198</v>
      </c>
      <c r="V21" s="68">
        <f t="shared" si="17"/>
        <v>7</v>
      </c>
      <c r="W21" s="68">
        <f t="shared" si="17"/>
        <v>11</v>
      </c>
      <c r="X21" s="68">
        <f t="shared" si="17"/>
        <v>2</v>
      </c>
      <c r="Y21" s="68">
        <f t="shared" si="17"/>
        <v>0</v>
      </c>
      <c r="Z21" s="68">
        <f t="shared" si="17"/>
        <v>218</v>
      </c>
      <c r="AA21" s="68">
        <f t="shared" si="17"/>
        <v>2</v>
      </c>
      <c r="AB21" s="68">
        <f t="shared" si="17"/>
        <v>4</v>
      </c>
      <c r="AC21" s="68">
        <f t="shared" si="17"/>
        <v>18</v>
      </c>
      <c r="AD21" s="68">
        <f t="shared" si="17"/>
        <v>2</v>
      </c>
      <c r="AE21" s="68">
        <f t="shared" si="17"/>
        <v>244</v>
      </c>
      <c r="AF21" s="68">
        <f t="shared" si="17"/>
        <v>3</v>
      </c>
      <c r="AG21" s="68">
        <f t="shared" si="17"/>
        <v>0</v>
      </c>
      <c r="AH21" s="68">
        <f t="shared" si="17"/>
        <v>6</v>
      </c>
      <c r="AI21" s="68">
        <f t="shared" si="17"/>
        <v>1</v>
      </c>
      <c r="AJ21" s="68">
        <f t="shared" si="17"/>
        <v>254</v>
      </c>
      <c r="AK21" s="68">
        <f t="shared" si="17"/>
        <v>1</v>
      </c>
      <c r="AL21" s="68">
        <f t="shared" si="17"/>
        <v>0</v>
      </c>
      <c r="AM21" s="68">
        <f t="shared" si="17"/>
        <v>0</v>
      </c>
      <c r="AN21" s="68">
        <f t="shared" si="17"/>
        <v>0</v>
      </c>
      <c r="AO21" s="68">
        <f t="shared" si="17"/>
        <v>255</v>
      </c>
      <c r="AP21" s="68">
        <f t="shared" si="17"/>
        <v>1</v>
      </c>
      <c r="AQ21" s="68">
        <f t="shared" si="17"/>
        <v>1</v>
      </c>
      <c r="AR21" s="68">
        <f t="shared" si="17"/>
        <v>24</v>
      </c>
      <c r="AS21" s="68">
        <f t="shared" si="17"/>
        <v>13</v>
      </c>
      <c r="AT21" s="68">
        <f t="shared" si="17"/>
        <v>294</v>
      </c>
      <c r="AU21" s="68">
        <f t="shared" si="17"/>
        <v>1</v>
      </c>
      <c r="AV21" s="68">
        <f t="shared" ref="AV21:BS21" si="18">SUM(AV10:AV20)</f>
        <v>1</v>
      </c>
      <c r="AW21" s="68">
        <f t="shared" si="18"/>
        <v>33</v>
      </c>
      <c r="AX21" s="68">
        <f t="shared" si="18"/>
        <v>6</v>
      </c>
      <c r="AY21" s="68">
        <f t="shared" si="18"/>
        <v>335</v>
      </c>
      <c r="AZ21" s="68">
        <f t="shared" si="18"/>
        <v>0</v>
      </c>
      <c r="BA21" s="68">
        <f t="shared" si="18"/>
        <v>1</v>
      </c>
      <c r="BB21" s="68">
        <f t="shared" si="18"/>
        <v>0</v>
      </c>
      <c r="BC21" s="68">
        <f t="shared" si="18"/>
        <v>0</v>
      </c>
      <c r="BD21" s="68">
        <f t="shared" si="18"/>
        <v>336</v>
      </c>
      <c r="BE21" s="68">
        <f t="shared" si="18"/>
        <v>1</v>
      </c>
      <c r="BF21" s="68">
        <f t="shared" si="18"/>
        <v>2</v>
      </c>
      <c r="BG21" s="68">
        <f t="shared" si="18"/>
        <v>4</v>
      </c>
      <c r="BH21" s="68">
        <f t="shared" si="18"/>
        <v>0</v>
      </c>
      <c r="BI21" s="68">
        <f t="shared" si="18"/>
        <v>343</v>
      </c>
      <c r="BJ21" s="68">
        <f t="shared" si="18"/>
        <v>0</v>
      </c>
      <c r="BK21" s="68">
        <f t="shared" si="18"/>
        <v>13</v>
      </c>
      <c r="BL21" s="68">
        <f t="shared" si="18"/>
        <v>0</v>
      </c>
      <c r="BM21" s="68">
        <f t="shared" si="18"/>
        <v>0</v>
      </c>
      <c r="BN21" s="68">
        <f t="shared" si="18"/>
        <v>356</v>
      </c>
      <c r="BO21" s="68">
        <f t="shared" si="18"/>
        <v>0</v>
      </c>
      <c r="BP21" s="68">
        <f t="shared" si="18"/>
        <v>0</v>
      </c>
      <c r="BQ21" s="68">
        <f t="shared" si="18"/>
        <v>0</v>
      </c>
      <c r="BR21" s="68">
        <f t="shared" si="18"/>
        <v>0</v>
      </c>
      <c r="BS21" s="68">
        <f t="shared" si="18"/>
        <v>356</v>
      </c>
    </row>
    <row r="22" spans="1:71" x14ac:dyDescent="0.3">
      <c r="A22" s="1"/>
      <c r="B22" s="1" t="s">
        <v>218</v>
      </c>
      <c r="C22" s="1">
        <f>COUNT(C11:C20)</f>
        <v>10</v>
      </c>
      <c r="D22" s="1"/>
      <c r="E22" s="1">
        <f>SUM(E10:E20)</f>
        <v>373</v>
      </c>
      <c r="F22" s="1">
        <f>SUM(E10:E20)+1</f>
        <v>374</v>
      </c>
      <c r="G22" s="2">
        <f>$BS21/F22</f>
        <v>0.95187165775401072</v>
      </c>
      <c r="H22" s="68">
        <f>SUM(H10:H20)</f>
        <v>188</v>
      </c>
      <c r="I22" s="68">
        <f>SUM(I10:I20)</f>
        <v>206</v>
      </c>
      <c r="J22" s="68">
        <f>SUM(J10:J20)</f>
        <v>18</v>
      </c>
      <c r="K22" s="1"/>
      <c r="L22" s="1"/>
      <c r="M22" s="1"/>
      <c r="N22" s="1"/>
      <c r="O22" s="1"/>
      <c r="P22" s="2">
        <f>P21/F22</f>
        <v>0.50267379679144386</v>
      </c>
      <c r="Q22" s="1"/>
      <c r="R22" s="1">
        <f>M21+R21</f>
        <v>3</v>
      </c>
      <c r="S22" s="1">
        <f>N21+S21</f>
        <v>4</v>
      </c>
      <c r="T22" s="1">
        <f>O21+T21</f>
        <v>3</v>
      </c>
      <c r="U22" s="2">
        <f>U21/F22</f>
        <v>0.52941176470588236</v>
      </c>
      <c r="V22" s="1"/>
      <c r="W22" s="1">
        <f>R22+W21</f>
        <v>14</v>
      </c>
      <c r="X22" s="1">
        <f>S22+X21</f>
        <v>6</v>
      </c>
      <c r="Y22" s="1">
        <f>T22+Y21</f>
        <v>3</v>
      </c>
      <c r="Z22" s="2">
        <f>Z21/F22</f>
        <v>0.58288770053475936</v>
      </c>
      <c r="AA22" s="1"/>
      <c r="AB22" s="1">
        <f>W22+AB21</f>
        <v>18</v>
      </c>
      <c r="AC22" s="1">
        <f>X22+AC21</f>
        <v>24</v>
      </c>
      <c r="AD22" s="1">
        <f>Y22+AD21</f>
        <v>5</v>
      </c>
      <c r="AE22" s="2">
        <f>AE21/F22</f>
        <v>0.65240641711229952</v>
      </c>
      <c r="AF22" s="1"/>
      <c r="AG22" s="1">
        <f>AB22+AG21</f>
        <v>18</v>
      </c>
      <c r="AH22" s="1">
        <f>AC22+AH21</f>
        <v>30</v>
      </c>
      <c r="AI22" s="1">
        <f>AD22+AI21</f>
        <v>6</v>
      </c>
      <c r="AJ22" s="2">
        <f>AJ21/F22</f>
        <v>0.67914438502673802</v>
      </c>
      <c r="AK22" s="1"/>
      <c r="AL22" s="1">
        <f>AG22+AL21</f>
        <v>18</v>
      </c>
      <c r="AM22" s="1">
        <f>AH22+AM21</f>
        <v>30</v>
      </c>
      <c r="AN22" s="1">
        <f>AI22+AN21</f>
        <v>6</v>
      </c>
      <c r="AO22" s="2">
        <f>AO21/F22</f>
        <v>0.68181818181818177</v>
      </c>
      <c r="AP22" s="1"/>
      <c r="AQ22" s="1">
        <f>AL22+AQ21</f>
        <v>19</v>
      </c>
      <c r="AR22" s="1">
        <f>AM22+AR21</f>
        <v>54</v>
      </c>
      <c r="AS22" s="1">
        <f>AN22+AS21</f>
        <v>19</v>
      </c>
      <c r="AT22" s="2">
        <f>AT21/F22</f>
        <v>0.78609625668449201</v>
      </c>
      <c r="AU22" s="1"/>
      <c r="AV22" s="1">
        <f>AQ22+AV21</f>
        <v>20</v>
      </c>
      <c r="AW22" s="1">
        <f>AR22+AW21</f>
        <v>87</v>
      </c>
      <c r="AX22" s="1">
        <f>AS22+AX21</f>
        <v>25</v>
      </c>
      <c r="AY22" s="2">
        <f>AY21/F22</f>
        <v>0.89572192513368987</v>
      </c>
      <c r="AZ22" s="1"/>
      <c r="BA22" s="1">
        <f>AV22+BA21</f>
        <v>21</v>
      </c>
      <c r="BB22" s="1">
        <f>AW22+BB21</f>
        <v>87</v>
      </c>
      <c r="BC22" s="1">
        <f>AX22+BC21</f>
        <v>25</v>
      </c>
      <c r="BD22" s="2">
        <f>BD21/F22</f>
        <v>0.89839572192513373</v>
      </c>
      <c r="BE22" s="1"/>
      <c r="BF22" s="1">
        <f>BA22+BF21</f>
        <v>23</v>
      </c>
      <c r="BG22" s="1">
        <f>BB22+BG21</f>
        <v>91</v>
      </c>
      <c r="BH22" s="1">
        <f>BC22+BH21</f>
        <v>25</v>
      </c>
      <c r="BI22" s="2">
        <f>BI21/F22</f>
        <v>0.91711229946524064</v>
      </c>
      <c r="BJ22" s="1"/>
      <c r="BK22" s="1">
        <f>BF22+BK21</f>
        <v>36</v>
      </c>
      <c r="BL22" s="1">
        <f>BG22+BL21</f>
        <v>91</v>
      </c>
      <c r="BM22" s="1">
        <f>BH22+BM21</f>
        <v>25</v>
      </c>
      <c r="BN22" s="2">
        <f>BN21/F22</f>
        <v>0.95187165775401072</v>
      </c>
      <c r="BO22" s="1"/>
      <c r="BP22" s="1">
        <f>BK22+BP21</f>
        <v>36</v>
      </c>
      <c r="BQ22" s="1">
        <f>BL22+BQ21</f>
        <v>91</v>
      </c>
      <c r="BR22" s="1">
        <f>BM22+BR21</f>
        <v>25</v>
      </c>
      <c r="BS22" s="2">
        <f>BS21/F22</f>
        <v>0.95187165775401072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5"/>
  <sheetViews>
    <sheetView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A6" sqref="BA6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3" width="3" customWidth="1"/>
    <col min="54" max="54" width="4" bestFit="1" customWidth="1"/>
    <col min="55" max="55" width="3" customWidth="1"/>
    <col min="56" max="56" width="8" bestFit="1" customWidth="1"/>
    <col min="57" max="58" width="3" customWidth="1"/>
    <col min="59" max="59" width="4" bestFit="1" customWidth="1"/>
    <col min="60" max="60" width="3" customWidth="1"/>
    <col min="61" max="61" width="8.33203125" customWidth="1"/>
    <col min="62" max="63" width="3" customWidth="1"/>
    <col min="64" max="64" width="4" bestFit="1" customWidth="1"/>
    <col min="65" max="65" width="3" customWidth="1"/>
    <col min="66" max="66" width="8.109375" customWidth="1"/>
    <col min="67" max="68" width="3" customWidth="1"/>
    <col min="69" max="69" width="4" bestFit="1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s="171" customFormat="1" x14ac:dyDescent="0.3">
      <c r="A4" s="164"/>
      <c r="B4" s="173" t="s">
        <v>167</v>
      </c>
      <c r="C4" s="174">
        <v>1</v>
      </c>
      <c r="D4" s="174">
        <v>3160</v>
      </c>
      <c r="E4" s="221">
        <v>33</v>
      </c>
      <c r="F4" s="164"/>
      <c r="G4" s="183">
        <f>$BS4/E4</f>
        <v>1</v>
      </c>
      <c r="H4" s="168">
        <v>30</v>
      </c>
      <c r="I4" s="168">
        <f t="shared" ref="I4:I10" si="11">+H4+J4</f>
        <v>30</v>
      </c>
      <c r="J4" s="169"/>
      <c r="K4" s="184">
        <v>2025</v>
      </c>
      <c r="L4" s="184">
        <v>2024</v>
      </c>
      <c r="M4" s="170"/>
      <c r="N4" s="170"/>
      <c r="O4" s="170"/>
      <c r="P4" s="167">
        <f>SUM(M4:O4)+H4</f>
        <v>30</v>
      </c>
      <c r="Q4" s="170"/>
      <c r="R4" s="170"/>
      <c r="S4" s="170"/>
      <c r="T4" s="170"/>
      <c r="U4" s="164">
        <f t="shared" si="0"/>
        <v>30</v>
      </c>
      <c r="V4" s="170"/>
      <c r="W4" s="170"/>
      <c r="X4" s="170"/>
      <c r="Y4" s="170"/>
      <c r="Z4" s="164">
        <f t="shared" si="1"/>
        <v>30</v>
      </c>
      <c r="AA4" s="170"/>
      <c r="AB4" s="170"/>
      <c r="AC4" s="170"/>
      <c r="AD4" s="170"/>
      <c r="AE4" s="164">
        <f t="shared" si="2"/>
        <v>30</v>
      </c>
      <c r="AF4" s="170"/>
      <c r="AG4" s="170"/>
      <c r="AH4" s="170">
        <v>3</v>
      </c>
      <c r="AI4" s="170"/>
      <c r="AJ4" s="164">
        <f t="shared" si="3"/>
        <v>33</v>
      </c>
      <c r="AK4" s="170"/>
      <c r="AL4" s="170"/>
      <c r="AM4" s="170"/>
      <c r="AN4" s="170"/>
      <c r="AO4" s="164">
        <f t="shared" si="4"/>
        <v>33</v>
      </c>
      <c r="AP4" s="170"/>
      <c r="AQ4" s="170"/>
      <c r="AR4" s="170"/>
      <c r="AS4" s="170"/>
      <c r="AT4" s="164">
        <f t="shared" si="5"/>
        <v>33</v>
      </c>
      <c r="AU4" s="170"/>
      <c r="AV4" s="170"/>
      <c r="AW4" s="170"/>
      <c r="AX4" s="170"/>
      <c r="AY4" s="164">
        <f t="shared" si="6"/>
        <v>33</v>
      </c>
      <c r="AZ4" s="170"/>
      <c r="BA4" s="170"/>
      <c r="BB4" s="170"/>
      <c r="BC4" s="170"/>
      <c r="BD4" s="164">
        <f t="shared" si="7"/>
        <v>33</v>
      </c>
      <c r="BE4" s="170"/>
      <c r="BF4" s="170"/>
      <c r="BG4" s="170"/>
      <c r="BH4" s="170"/>
      <c r="BI4" s="164">
        <f t="shared" si="8"/>
        <v>33</v>
      </c>
      <c r="BJ4" s="170"/>
      <c r="BK4" s="170"/>
      <c r="BL4" s="170"/>
      <c r="BM4" s="170"/>
      <c r="BN4" s="164">
        <f t="shared" si="9"/>
        <v>33</v>
      </c>
      <c r="BO4" s="170"/>
      <c r="BP4" s="170"/>
      <c r="BQ4" s="170"/>
      <c r="BR4" s="170"/>
      <c r="BS4" s="164">
        <f t="shared" si="10"/>
        <v>33</v>
      </c>
    </row>
    <row r="5" spans="1:71" s="88" customFormat="1" x14ac:dyDescent="0.3">
      <c r="A5" s="84"/>
      <c r="B5" s="123" t="s">
        <v>152</v>
      </c>
      <c r="C5" s="147">
        <v>2</v>
      </c>
      <c r="D5" s="147">
        <v>4809</v>
      </c>
      <c r="E5" s="148">
        <v>48</v>
      </c>
      <c r="F5" s="84"/>
      <c r="G5" s="91">
        <f t="shared" ref="G5:G10" si="12">$BS5/E5</f>
        <v>0.95833333333333337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0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>
        <v>3</v>
      </c>
      <c r="BB5" s="87">
        <v>9</v>
      </c>
      <c r="BC5" s="87"/>
      <c r="BD5" s="84">
        <f t="shared" si="7"/>
        <v>46</v>
      </c>
      <c r="BE5" s="87"/>
      <c r="BF5" s="87"/>
      <c r="BG5" s="87"/>
      <c r="BH5" s="87"/>
      <c r="BI5" s="84">
        <f t="shared" si="8"/>
        <v>46</v>
      </c>
      <c r="BJ5" s="87"/>
      <c r="BK5" s="87"/>
      <c r="BL5" s="87"/>
      <c r="BM5" s="87"/>
      <c r="BN5" s="84">
        <f t="shared" si="9"/>
        <v>46</v>
      </c>
      <c r="BO5" s="87"/>
      <c r="BP5" s="87"/>
      <c r="BQ5" s="87"/>
      <c r="BR5" s="87"/>
      <c r="BS5" s="84">
        <f t="shared" si="10"/>
        <v>46</v>
      </c>
    </row>
    <row r="6" spans="1:71" s="171" customFormat="1" x14ac:dyDescent="0.3">
      <c r="A6" s="164"/>
      <c r="B6" s="173" t="s">
        <v>7</v>
      </c>
      <c r="C6" s="174">
        <v>5</v>
      </c>
      <c r="D6" s="174">
        <v>3219</v>
      </c>
      <c r="E6" s="221">
        <v>29</v>
      </c>
      <c r="F6" s="164"/>
      <c r="G6" s="183">
        <f t="shared" si="12"/>
        <v>1</v>
      </c>
      <c r="H6" s="168">
        <v>17</v>
      </c>
      <c r="I6" s="168">
        <f t="shared" si="11"/>
        <v>19</v>
      </c>
      <c r="J6" s="169">
        <v>2</v>
      </c>
      <c r="K6" s="184">
        <v>2025</v>
      </c>
      <c r="L6" s="184">
        <v>2024</v>
      </c>
      <c r="M6" s="170"/>
      <c r="N6" s="170"/>
      <c r="O6" s="170"/>
      <c r="P6" s="167">
        <f t="shared" si="13"/>
        <v>17</v>
      </c>
      <c r="Q6" s="170"/>
      <c r="R6" s="170"/>
      <c r="S6" s="170"/>
      <c r="T6" s="170"/>
      <c r="U6" s="164">
        <f t="shared" si="0"/>
        <v>17</v>
      </c>
      <c r="V6" s="170">
        <v>2</v>
      </c>
      <c r="W6" s="170"/>
      <c r="X6" s="170"/>
      <c r="Y6" s="170"/>
      <c r="Z6" s="164">
        <f t="shared" si="1"/>
        <v>19</v>
      </c>
      <c r="AA6" s="170"/>
      <c r="AB6" s="170"/>
      <c r="AC6" s="170"/>
      <c r="AD6" s="170"/>
      <c r="AE6" s="164">
        <f t="shared" si="2"/>
        <v>19</v>
      </c>
      <c r="AF6" s="170"/>
      <c r="AG6" s="170"/>
      <c r="AH6" s="170"/>
      <c r="AI6" s="170"/>
      <c r="AJ6" s="164">
        <f t="shared" si="3"/>
        <v>19</v>
      </c>
      <c r="AK6" s="170"/>
      <c r="AL6" s="170"/>
      <c r="AM6" s="170"/>
      <c r="AN6" s="170"/>
      <c r="AO6" s="164">
        <f t="shared" si="4"/>
        <v>19</v>
      </c>
      <c r="AP6" s="170"/>
      <c r="AQ6" s="170"/>
      <c r="AR6" s="170">
        <v>10</v>
      </c>
      <c r="AS6" s="170"/>
      <c r="AT6" s="164">
        <f t="shared" si="5"/>
        <v>29</v>
      </c>
      <c r="AU6" s="170"/>
      <c r="AV6" s="170"/>
      <c r="AW6" s="170"/>
      <c r="AX6" s="170"/>
      <c r="AY6" s="164">
        <f t="shared" si="6"/>
        <v>29</v>
      </c>
      <c r="AZ6" s="170"/>
      <c r="BA6" s="170"/>
      <c r="BB6" s="170"/>
      <c r="BC6" s="170"/>
      <c r="BD6" s="164">
        <f t="shared" si="7"/>
        <v>29</v>
      </c>
      <c r="BE6" s="170"/>
      <c r="BF6" s="170"/>
      <c r="BG6" s="170"/>
      <c r="BH6" s="170"/>
      <c r="BI6" s="164">
        <f t="shared" si="8"/>
        <v>29</v>
      </c>
      <c r="BJ6" s="170"/>
      <c r="BK6" s="170"/>
      <c r="BL6" s="170"/>
      <c r="BM6" s="170"/>
      <c r="BN6" s="164">
        <f t="shared" si="9"/>
        <v>29</v>
      </c>
      <c r="BO6" s="170"/>
      <c r="BP6" s="170"/>
      <c r="BQ6" s="170"/>
      <c r="BR6" s="170"/>
      <c r="BS6" s="164">
        <f t="shared" si="10"/>
        <v>29</v>
      </c>
    </row>
    <row r="7" spans="1:71" s="171" customFormat="1" x14ac:dyDescent="0.3">
      <c r="A7" s="164"/>
      <c r="B7" s="173" t="s">
        <v>198</v>
      </c>
      <c r="C7" s="174">
        <v>9</v>
      </c>
      <c r="D7" s="174">
        <v>392</v>
      </c>
      <c r="E7" s="221">
        <v>42</v>
      </c>
      <c r="F7" s="164"/>
      <c r="G7" s="183">
        <f t="shared" si="12"/>
        <v>1.0238095238095237</v>
      </c>
      <c r="H7" s="168">
        <v>24</v>
      </c>
      <c r="I7" s="168">
        <f t="shared" si="11"/>
        <v>25</v>
      </c>
      <c r="J7" s="169">
        <v>1</v>
      </c>
      <c r="K7" s="184">
        <v>2025</v>
      </c>
      <c r="L7" s="184">
        <v>2025</v>
      </c>
      <c r="M7" s="170"/>
      <c r="N7" s="170"/>
      <c r="O7" s="170"/>
      <c r="P7" s="167">
        <f t="shared" si="13"/>
        <v>24</v>
      </c>
      <c r="Q7" s="170"/>
      <c r="R7" s="170"/>
      <c r="S7" s="170"/>
      <c r="T7" s="170"/>
      <c r="U7" s="164">
        <f>SUM(P7:T7)</f>
        <v>24</v>
      </c>
      <c r="V7" s="170"/>
      <c r="W7" s="170">
        <v>1</v>
      </c>
      <c r="X7" s="170">
        <v>1</v>
      </c>
      <c r="Y7" s="170"/>
      <c r="Z7" s="164">
        <f>SUM(U7:Y7)</f>
        <v>26</v>
      </c>
      <c r="AA7" s="170"/>
      <c r="AB7" s="170"/>
      <c r="AC7" s="170"/>
      <c r="AD7" s="170"/>
      <c r="AE7" s="164">
        <f>SUM(Z7:AD7)</f>
        <v>26</v>
      </c>
      <c r="AF7" s="170">
        <v>1</v>
      </c>
      <c r="AG7" s="170"/>
      <c r="AH7" s="170"/>
      <c r="AI7" s="170"/>
      <c r="AJ7" s="164">
        <f>SUM(AE7:AI7)</f>
        <v>27</v>
      </c>
      <c r="AK7" s="170"/>
      <c r="AL7" s="170">
        <v>1</v>
      </c>
      <c r="AM7" s="170"/>
      <c r="AN7" s="170"/>
      <c r="AO7" s="164">
        <f>SUM(AJ7:AN7)</f>
        <v>28</v>
      </c>
      <c r="AP7" s="170"/>
      <c r="AQ7" s="170">
        <v>1</v>
      </c>
      <c r="AR7" s="170">
        <v>14</v>
      </c>
      <c r="AS7" s="170"/>
      <c r="AT7" s="164">
        <f>SUM(AO7:AS7)</f>
        <v>43</v>
      </c>
      <c r="AU7" s="170"/>
      <c r="AV7" s="170"/>
      <c r="AW7" s="170"/>
      <c r="AX7" s="170"/>
      <c r="AY7" s="164">
        <f>SUM(AT7:AX7)</f>
        <v>43</v>
      </c>
      <c r="AZ7" s="170"/>
      <c r="BA7" s="170"/>
      <c r="BB7" s="170"/>
      <c r="BC7" s="170"/>
      <c r="BD7" s="164">
        <f>SUM(AY7:BC7)</f>
        <v>43</v>
      </c>
      <c r="BE7" s="170"/>
      <c r="BF7" s="170"/>
      <c r="BG7" s="170"/>
      <c r="BH7" s="170"/>
      <c r="BI7" s="164">
        <f>SUM(BD7:BH7)</f>
        <v>43</v>
      </c>
      <c r="BJ7" s="170"/>
      <c r="BK7" s="170"/>
      <c r="BL7" s="170"/>
      <c r="BM7" s="170"/>
      <c r="BN7" s="164">
        <f>SUM(BI7:BM7)</f>
        <v>43</v>
      </c>
      <c r="BO7" s="170"/>
      <c r="BP7" s="170"/>
      <c r="BQ7" s="170"/>
      <c r="BR7" s="170"/>
      <c r="BS7" s="164">
        <f t="shared" si="10"/>
        <v>43</v>
      </c>
    </row>
    <row r="8" spans="1:71" s="171" customFormat="1" x14ac:dyDescent="0.3">
      <c r="A8" s="217"/>
      <c r="B8" s="173" t="s">
        <v>328</v>
      </c>
      <c r="C8" s="174">
        <v>11</v>
      </c>
      <c r="D8" s="174"/>
      <c r="E8" s="221">
        <v>22</v>
      </c>
      <c r="F8" s="164"/>
      <c r="G8" s="183">
        <f t="shared" si="12"/>
        <v>1.1818181818181819</v>
      </c>
      <c r="H8" s="168">
        <v>9</v>
      </c>
      <c r="I8" s="168">
        <f t="shared" si="11"/>
        <v>12</v>
      </c>
      <c r="J8" s="169">
        <v>3</v>
      </c>
      <c r="K8" s="184">
        <v>2025</v>
      </c>
      <c r="L8" s="184">
        <v>2025</v>
      </c>
      <c r="M8" s="170"/>
      <c r="N8" s="170"/>
      <c r="O8" s="170"/>
      <c r="P8" s="167">
        <f t="shared" si="13"/>
        <v>9</v>
      </c>
      <c r="Q8" s="170">
        <v>1</v>
      </c>
      <c r="R8" s="170"/>
      <c r="S8" s="170"/>
      <c r="T8" s="170"/>
      <c r="U8" s="164">
        <f>SUM(P8:T8)</f>
        <v>10</v>
      </c>
      <c r="V8" s="170">
        <v>1</v>
      </c>
      <c r="W8" s="170">
        <v>3</v>
      </c>
      <c r="X8" s="170"/>
      <c r="Y8" s="170">
        <v>1</v>
      </c>
      <c r="Z8" s="164">
        <f>SUM(U8:Y8)</f>
        <v>15</v>
      </c>
      <c r="AA8" s="170">
        <v>1</v>
      </c>
      <c r="AB8" s="170"/>
      <c r="AC8" s="170">
        <v>1</v>
      </c>
      <c r="AD8" s="170"/>
      <c r="AE8" s="164">
        <f>SUM(Z8:AD8)</f>
        <v>17</v>
      </c>
      <c r="AF8" s="170"/>
      <c r="AG8" s="170"/>
      <c r="AH8" s="170"/>
      <c r="AI8" s="170"/>
      <c r="AJ8" s="164">
        <f>SUM(AE8:AI8)</f>
        <v>17</v>
      </c>
      <c r="AK8" s="170"/>
      <c r="AL8" s="170"/>
      <c r="AM8" s="170"/>
      <c r="AN8" s="170"/>
      <c r="AO8" s="164">
        <f>SUM(AJ8:AN8)</f>
        <v>17</v>
      </c>
      <c r="AP8" s="170"/>
      <c r="AQ8" s="170">
        <v>1</v>
      </c>
      <c r="AR8" s="170">
        <v>8</v>
      </c>
      <c r="AS8" s="170"/>
      <c r="AT8" s="164">
        <f>SUM(AO8:AS8)</f>
        <v>26</v>
      </c>
      <c r="AU8" s="170"/>
      <c r="AV8" s="170"/>
      <c r="AW8" s="170"/>
      <c r="AX8" s="170"/>
      <c r="AY8" s="164">
        <f>SUM(AT8:AX8)</f>
        <v>26</v>
      </c>
      <c r="AZ8" s="170"/>
      <c r="BA8" s="170"/>
      <c r="BB8" s="170"/>
      <c r="BC8" s="170"/>
      <c r="BD8" s="164">
        <f>SUM(AY8:BC8)</f>
        <v>26</v>
      </c>
      <c r="BE8" s="170"/>
      <c r="BF8" s="170"/>
      <c r="BG8" s="170"/>
      <c r="BH8" s="170"/>
      <c r="BI8" s="164">
        <f>SUM(BD8:BH8)</f>
        <v>26</v>
      </c>
      <c r="BJ8" s="170"/>
      <c r="BK8" s="170"/>
      <c r="BL8" s="170"/>
      <c r="BM8" s="170"/>
      <c r="BN8" s="164">
        <f>SUM(BI8:BM8)</f>
        <v>26</v>
      </c>
      <c r="BO8" s="170"/>
      <c r="BP8" s="170"/>
      <c r="BQ8" s="170"/>
      <c r="BR8" s="170"/>
      <c r="BS8" s="164">
        <f t="shared" si="10"/>
        <v>26</v>
      </c>
    </row>
    <row r="9" spans="1:71" s="171" customFormat="1" x14ac:dyDescent="0.3">
      <c r="A9" s="164"/>
      <c r="B9" s="173" t="s">
        <v>275</v>
      </c>
      <c r="C9" s="174">
        <v>13</v>
      </c>
      <c r="D9" s="174">
        <v>9808</v>
      </c>
      <c r="E9" s="221">
        <v>26</v>
      </c>
      <c r="F9" s="164"/>
      <c r="G9" s="183">
        <f t="shared" si="12"/>
        <v>1.0384615384615385</v>
      </c>
      <c r="H9" s="168">
        <v>13</v>
      </c>
      <c r="I9" s="168">
        <f t="shared" si="11"/>
        <v>17</v>
      </c>
      <c r="J9" s="169">
        <v>4</v>
      </c>
      <c r="K9" s="184">
        <v>2025</v>
      </c>
      <c r="L9" s="184">
        <v>2024</v>
      </c>
      <c r="M9" s="170">
        <v>1</v>
      </c>
      <c r="N9" s="170"/>
      <c r="O9" s="170"/>
      <c r="P9" s="167">
        <f t="shared" si="13"/>
        <v>14</v>
      </c>
      <c r="Q9" s="170">
        <v>1</v>
      </c>
      <c r="R9" s="170"/>
      <c r="S9" s="170"/>
      <c r="T9" s="170"/>
      <c r="U9" s="164">
        <f>SUM(P9:T9)</f>
        <v>15</v>
      </c>
      <c r="V9" s="170">
        <v>1</v>
      </c>
      <c r="W9" s="170">
        <v>1</v>
      </c>
      <c r="X9" s="170"/>
      <c r="Y9" s="170"/>
      <c r="Z9" s="164">
        <f>SUM(U9:Y9)</f>
        <v>17</v>
      </c>
      <c r="AA9" s="170">
        <v>1</v>
      </c>
      <c r="AB9" s="170"/>
      <c r="AC9" s="170"/>
      <c r="AD9" s="170"/>
      <c r="AE9" s="164">
        <f>SUM(Z9:AD9)</f>
        <v>18</v>
      </c>
      <c r="AF9" s="170"/>
      <c r="AG9" s="170"/>
      <c r="AH9" s="170"/>
      <c r="AI9" s="170"/>
      <c r="AJ9" s="164">
        <f>SUM(AE9:AI9)</f>
        <v>18</v>
      </c>
      <c r="AK9" s="170"/>
      <c r="AL9" s="170"/>
      <c r="AM9" s="170"/>
      <c r="AN9" s="170"/>
      <c r="AO9" s="164">
        <f>SUM(AJ9:AN9)</f>
        <v>18</v>
      </c>
      <c r="AP9" s="170"/>
      <c r="AQ9" s="170"/>
      <c r="AR9" s="170">
        <v>9</v>
      </c>
      <c r="AS9" s="170"/>
      <c r="AT9" s="164">
        <f>SUM(AO9:AS9)</f>
        <v>27</v>
      </c>
      <c r="AU9" s="170"/>
      <c r="AV9" s="170"/>
      <c r="AW9" s="170"/>
      <c r="AX9" s="170"/>
      <c r="AY9" s="164">
        <f>SUM(AT9:AX9)</f>
        <v>27</v>
      </c>
      <c r="AZ9" s="170"/>
      <c r="BA9" s="170"/>
      <c r="BB9" s="170"/>
      <c r="BC9" s="170"/>
      <c r="BD9" s="164">
        <f>SUM(AY9:BC9)</f>
        <v>27</v>
      </c>
      <c r="BE9" s="170"/>
      <c r="BF9" s="170"/>
      <c r="BG9" s="170"/>
      <c r="BH9" s="170"/>
      <c r="BI9" s="164">
        <f>SUM(BD9:BH9)</f>
        <v>27</v>
      </c>
      <c r="BJ9" s="170"/>
      <c r="BK9" s="170"/>
      <c r="BL9" s="170"/>
      <c r="BM9" s="170"/>
      <c r="BN9" s="164">
        <f>SUM(BI9:BM9)</f>
        <v>27</v>
      </c>
      <c r="BO9" s="170"/>
      <c r="BP9" s="170"/>
      <c r="BQ9" s="170"/>
      <c r="BR9" s="170"/>
      <c r="BS9" s="164">
        <f t="shared" si="10"/>
        <v>27</v>
      </c>
    </row>
    <row r="10" spans="1:71" s="171" customFormat="1" x14ac:dyDescent="0.3">
      <c r="A10" s="217"/>
      <c r="B10" s="173" t="s">
        <v>107</v>
      </c>
      <c r="C10" s="174">
        <v>14</v>
      </c>
      <c r="D10" s="174">
        <v>1503</v>
      </c>
      <c r="E10" s="221">
        <v>79</v>
      </c>
      <c r="F10" s="164"/>
      <c r="G10" s="183">
        <f t="shared" si="12"/>
        <v>1.0506329113924051</v>
      </c>
      <c r="H10" s="168">
        <v>56</v>
      </c>
      <c r="I10" s="168">
        <f t="shared" si="11"/>
        <v>56</v>
      </c>
      <c r="J10" s="169"/>
      <c r="K10" s="184">
        <v>2025</v>
      </c>
      <c r="L10" s="184">
        <v>2025</v>
      </c>
      <c r="M10" s="170"/>
      <c r="N10" s="170"/>
      <c r="O10" s="170"/>
      <c r="P10" s="167">
        <f t="shared" si="13"/>
        <v>56</v>
      </c>
      <c r="Q10" s="170"/>
      <c r="R10" s="170"/>
      <c r="S10" s="170"/>
      <c r="T10" s="170"/>
      <c r="U10" s="164">
        <f t="shared" si="0"/>
        <v>56</v>
      </c>
      <c r="V10" s="170"/>
      <c r="W10" s="170"/>
      <c r="X10" s="170"/>
      <c r="Y10" s="170"/>
      <c r="Z10" s="164">
        <f t="shared" si="1"/>
        <v>56</v>
      </c>
      <c r="AA10" s="170"/>
      <c r="AB10" s="170">
        <v>2</v>
      </c>
      <c r="AC10" s="170">
        <v>3</v>
      </c>
      <c r="AD10" s="170">
        <v>1</v>
      </c>
      <c r="AE10" s="164">
        <f t="shared" si="2"/>
        <v>62</v>
      </c>
      <c r="AF10" s="170"/>
      <c r="AG10" s="170"/>
      <c r="AH10" s="170"/>
      <c r="AI10" s="170"/>
      <c r="AJ10" s="164">
        <f t="shared" si="3"/>
        <v>62</v>
      </c>
      <c r="AK10" s="170"/>
      <c r="AL10" s="170"/>
      <c r="AM10" s="170">
        <v>8</v>
      </c>
      <c r="AN10" s="170"/>
      <c r="AO10" s="164">
        <f t="shared" si="4"/>
        <v>70</v>
      </c>
      <c r="AP10" s="170"/>
      <c r="AQ10" s="170"/>
      <c r="AR10" s="170">
        <v>3</v>
      </c>
      <c r="AS10" s="170"/>
      <c r="AT10" s="164">
        <f t="shared" si="5"/>
        <v>73</v>
      </c>
      <c r="AU10" s="170"/>
      <c r="AV10" s="170"/>
      <c r="AW10" s="170"/>
      <c r="AX10" s="170"/>
      <c r="AY10" s="164">
        <f t="shared" si="6"/>
        <v>73</v>
      </c>
      <c r="AZ10" s="170"/>
      <c r="BA10" s="170"/>
      <c r="BB10" s="170">
        <v>10</v>
      </c>
      <c r="BC10" s="170"/>
      <c r="BD10" s="164">
        <f t="shared" si="7"/>
        <v>83</v>
      </c>
      <c r="BE10" s="170"/>
      <c r="BF10" s="170"/>
      <c r="BG10" s="170"/>
      <c r="BH10" s="170"/>
      <c r="BI10" s="164">
        <f t="shared" si="8"/>
        <v>83</v>
      </c>
      <c r="BJ10" s="170"/>
      <c r="BK10" s="170"/>
      <c r="BL10" s="170"/>
      <c r="BM10" s="170"/>
      <c r="BN10" s="164">
        <f t="shared" si="9"/>
        <v>83</v>
      </c>
      <c r="BO10" s="170"/>
      <c r="BP10" s="170"/>
      <c r="BQ10" s="170"/>
      <c r="BR10" s="170"/>
      <c r="BS10" s="164">
        <f t="shared" si="10"/>
        <v>83</v>
      </c>
    </row>
    <row r="11" spans="1:71" s="171" customFormat="1" x14ac:dyDescent="0.3">
      <c r="A11" s="164"/>
      <c r="B11" s="173" t="s">
        <v>308</v>
      </c>
      <c r="C11" s="174">
        <v>17</v>
      </c>
      <c r="D11" s="174"/>
      <c r="E11" s="221">
        <v>25</v>
      </c>
      <c r="F11" s="164"/>
      <c r="G11" s="183">
        <f t="shared" ref="G11" si="14">$BS11/E11</f>
        <v>1</v>
      </c>
      <c r="H11" s="168">
        <v>9</v>
      </c>
      <c r="I11" s="168">
        <f t="shared" ref="I11" si="15">+H11+J11</f>
        <v>9</v>
      </c>
      <c r="J11" s="169"/>
      <c r="K11" s="184">
        <v>2025</v>
      </c>
      <c r="L11" s="184">
        <v>2024</v>
      </c>
      <c r="M11" s="170"/>
      <c r="N11" s="170"/>
      <c r="O11" s="170"/>
      <c r="P11" s="167">
        <f t="shared" ref="P11" si="16">SUM(M11:O11)+H11</f>
        <v>9</v>
      </c>
      <c r="Q11" s="170"/>
      <c r="R11" s="170"/>
      <c r="S11" s="170"/>
      <c r="T11" s="170"/>
      <c r="U11" s="164">
        <f t="shared" ref="U11" si="17">SUM(P11:T11)</f>
        <v>9</v>
      </c>
      <c r="V11" s="170"/>
      <c r="W11" s="170"/>
      <c r="X11" s="170"/>
      <c r="Y11" s="170"/>
      <c r="Z11" s="164">
        <f t="shared" ref="Z11" si="18">SUM(U11:Y11)</f>
        <v>9</v>
      </c>
      <c r="AA11" s="170"/>
      <c r="AB11" s="170"/>
      <c r="AC11" s="170"/>
      <c r="AD11" s="170"/>
      <c r="AE11" s="164">
        <f t="shared" ref="AE11" si="19">SUM(Z11:AD11)</f>
        <v>9</v>
      </c>
      <c r="AF11" s="170"/>
      <c r="AG11" s="170"/>
      <c r="AH11" s="170"/>
      <c r="AI11" s="170"/>
      <c r="AJ11" s="164">
        <f t="shared" ref="AJ11" si="20">SUM(AE11:AI11)</f>
        <v>9</v>
      </c>
      <c r="AK11" s="170"/>
      <c r="AL11" s="170"/>
      <c r="AM11" s="170"/>
      <c r="AN11" s="170"/>
      <c r="AO11" s="164">
        <f t="shared" ref="AO11" si="21">SUM(AJ11:AN11)</f>
        <v>9</v>
      </c>
      <c r="AP11" s="170"/>
      <c r="AQ11" s="170"/>
      <c r="AR11" s="170"/>
      <c r="AS11" s="170"/>
      <c r="AT11" s="164">
        <f t="shared" ref="AT11" si="22">SUM(AO11:AS11)</f>
        <v>9</v>
      </c>
      <c r="AU11" s="170"/>
      <c r="AV11" s="170"/>
      <c r="AW11" s="170"/>
      <c r="AX11" s="170"/>
      <c r="AY11" s="164">
        <f>SUM(AT11:AX11)</f>
        <v>9</v>
      </c>
      <c r="AZ11" s="170"/>
      <c r="BA11" s="170"/>
      <c r="BB11" s="170">
        <v>16</v>
      </c>
      <c r="BC11" s="170"/>
      <c r="BD11" s="164">
        <f t="shared" ref="BD11" si="23">SUM(AY11:BC11)</f>
        <v>25</v>
      </c>
      <c r="BE11" s="170"/>
      <c r="BF11" s="170"/>
      <c r="BG11" s="170"/>
      <c r="BH11" s="170"/>
      <c r="BI11" s="164">
        <f t="shared" ref="BI11" si="24">SUM(BD11:BH11)</f>
        <v>25</v>
      </c>
      <c r="BJ11" s="170"/>
      <c r="BK11" s="170"/>
      <c r="BL11" s="170"/>
      <c r="BM11" s="170"/>
      <c r="BN11" s="164">
        <f t="shared" ref="BN11" si="25">SUM(BI11:BM11)</f>
        <v>25</v>
      </c>
      <c r="BO11" s="170"/>
      <c r="BP11" s="170"/>
      <c r="BQ11" s="170"/>
      <c r="BR11" s="170"/>
      <c r="BS11" s="164">
        <f t="shared" ref="BS11" si="26">SUM(BN11:BR11)</f>
        <v>25</v>
      </c>
    </row>
    <row r="12" spans="1:71" s="171" customFormat="1" x14ac:dyDescent="0.3">
      <c r="A12" s="217"/>
      <c r="B12" s="173" t="s">
        <v>375</v>
      </c>
      <c r="C12" s="174">
        <v>18</v>
      </c>
      <c r="D12" s="174"/>
      <c r="E12" s="221">
        <v>21</v>
      </c>
      <c r="F12" s="164"/>
      <c r="G12" s="183">
        <f>$BS12/E12</f>
        <v>1.1904761904761905</v>
      </c>
      <c r="H12" s="168">
        <v>8</v>
      </c>
      <c r="I12" s="168">
        <f>+H12+J12</f>
        <v>11</v>
      </c>
      <c r="J12" s="169">
        <v>3</v>
      </c>
      <c r="K12" s="184">
        <v>2025</v>
      </c>
      <c r="L12" s="184">
        <v>2024</v>
      </c>
      <c r="M12" s="170"/>
      <c r="N12" s="170"/>
      <c r="O12" s="170"/>
      <c r="P12" s="167">
        <f>SUM(M12:O12)+H12</f>
        <v>8</v>
      </c>
      <c r="Q12" s="170"/>
      <c r="R12" s="170"/>
      <c r="S12" s="170"/>
      <c r="T12" s="170"/>
      <c r="U12" s="164">
        <f>SUM(P12:T12)</f>
        <v>8</v>
      </c>
      <c r="V12" s="170"/>
      <c r="W12" s="170"/>
      <c r="X12" s="170"/>
      <c r="Y12" s="170"/>
      <c r="Z12" s="164">
        <f>SUM(U12:Y12)</f>
        <v>8</v>
      </c>
      <c r="AA12" s="170"/>
      <c r="AB12" s="170"/>
      <c r="AC12" s="170"/>
      <c r="AD12" s="170"/>
      <c r="AE12" s="164">
        <f>SUM(Z12:AD12)</f>
        <v>8</v>
      </c>
      <c r="AF12" s="170">
        <v>1</v>
      </c>
      <c r="AG12" s="170">
        <v>5</v>
      </c>
      <c r="AH12" s="170">
        <v>10</v>
      </c>
      <c r="AI12" s="170"/>
      <c r="AJ12" s="164">
        <f>SUM(AE12:AI12)</f>
        <v>24</v>
      </c>
      <c r="AK12" s="170"/>
      <c r="AL12" s="170"/>
      <c r="AM12" s="170"/>
      <c r="AN12" s="170"/>
      <c r="AO12" s="164">
        <f>SUM(AJ12:AN12)</f>
        <v>24</v>
      </c>
      <c r="AP12" s="170"/>
      <c r="AQ12" s="170"/>
      <c r="AR12" s="170"/>
      <c r="AS12" s="170"/>
      <c r="AT12" s="164">
        <f>SUM(AO12:AS12)</f>
        <v>24</v>
      </c>
      <c r="AU12" s="170">
        <v>1</v>
      </c>
      <c r="AV12" s="170"/>
      <c r="AW12" s="170"/>
      <c r="AX12" s="170"/>
      <c r="AY12" s="164">
        <f>SUM(AT12:AX12)</f>
        <v>25</v>
      </c>
      <c r="AZ12" s="170"/>
      <c r="BA12" s="170"/>
      <c r="BB12" s="170"/>
      <c r="BC12" s="170"/>
      <c r="BD12" s="164">
        <f>SUM(AY12:BC12)</f>
        <v>25</v>
      </c>
      <c r="BE12" s="170"/>
      <c r="BF12" s="170"/>
      <c r="BG12" s="170"/>
      <c r="BH12" s="170"/>
      <c r="BI12" s="164">
        <f>SUM(BD12:BH12)</f>
        <v>25</v>
      </c>
      <c r="BJ12" s="170"/>
      <c r="BK12" s="170"/>
      <c r="BL12" s="170"/>
      <c r="BM12" s="170"/>
      <c r="BN12" s="164">
        <f>SUM(BI12:BM12)</f>
        <v>25</v>
      </c>
      <c r="BO12" s="170"/>
      <c r="BP12" s="170"/>
      <c r="BQ12" s="170"/>
      <c r="BR12" s="170"/>
      <c r="BS12" s="164">
        <f>SUM(BN12:BR12)</f>
        <v>25</v>
      </c>
    </row>
    <row r="13" spans="1:71" s="162" customFormat="1" x14ac:dyDescent="0.3">
      <c r="B13" s="246" t="s">
        <v>394</v>
      </c>
      <c r="C13" s="247">
        <v>19</v>
      </c>
      <c r="H13" s="248">
        <v>1</v>
      </c>
      <c r="I13" s="248">
        <f>+H13+J13</f>
        <v>4</v>
      </c>
      <c r="J13" s="248">
        <v>3</v>
      </c>
      <c r="L13" s="162">
        <v>2025</v>
      </c>
      <c r="P13" s="158">
        <f>SUM(M13:O13)+H13</f>
        <v>1</v>
      </c>
      <c r="U13" s="157">
        <f>SUM(P13:T13)</f>
        <v>1</v>
      </c>
      <c r="Z13" s="157">
        <f>SUM(U13:Y13)</f>
        <v>1</v>
      </c>
      <c r="AE13" s="157">
        <f>SUM(Z13:AD13)</f>
        <v>1</v>
      </c>
      <c r="AG13" s="162">
        <v>13</v>
      </c>
      <c r="AJ13" s="157">
        <f>SUM(AE13:AI13)</f>
        <v>14</v>
      </c>
      <c r="AO13" s="157">
        <f>SUM(AJ13:AN13)</f>
        <v>14</v>
      </c>
      <c r="AQ13" s="162">
        <v>1</v>
      </c>
      <c r="AR13" s="162">
        <v>9</v>
      </c>
      <c r="AT13" s="157">
        <f>SUM(AO13:AS13)</f>
        <v>24</v>
      </c>
      <c r="AY13" s="157">
        <f>SUM(AT13:AX13)</f>
        <v>24</v>
      </c>
      <c r="BD13" s="157">
        <f>SUM(AY13:BC13)</f>
        <v>24</v>
      </c>
      <c r="BI13" s="157">
        <f>SUM(BD13:BH13)</f>
        <v>24</v>
      </c>
      <c r="BN13" s="157">
        <f>SUM(BI13:BM13)</f>
        <v>24</v>
      </c>
      <c r="BS13" s="157">
        <f>SUM(BN13:BR13)</f>
        <v>24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1</v>
      </c>
      <c r="N14" s="84">
        <f t="shared" ref="N14:O14" si="27">SUM(N4:N13)</f>
        <v>0</v>
      </c>
      <c r="O14" s="84">
        <f t="shared" si="27"/>
        <v>0</v>
      </c>
      <c r="P14" s="86">
        <f>SUM(P3:P13)</f>
        <v>202</v>
      </c>
      <c r="Q14" s="86">
        <f>SUM(Q3:Q13)</f>
        <v>2</v>
      </c>
      <c r="R14" s="86">
        <f t="shared" ref="R14:T14" si="28">SUM(R3:R13)</f>
        <v>0</v>
      </c>
      <c r="S14" s="86">
        <f t="shared" si="28"/>
        <v>0</v>
      </c>
      <c r="T14" s="86">
        <f t="shared" si="28"/>
        <v>0</v>
      </c>
      <c r="U14" s="86">
        <f>SUM(U3:U13)</f>
        <v>204</v>
      </c>
      <c r="V14" s="86">
        <f>SUM(V3:V13)</f>
        <v>4</v>
      </c>
      <c r="W14" s="86">
        <f t="shared" ref="W14:Y14" si="29">SUM(W3:W13)</f>
        <v>5</v>
      </c>
      <c r="X14" s="86">
        <f t="shared" si="29"/>
        <v>1</v>
      </c>
      <c r="Y14" s="86">
        <f t="shared" si="29"/>
        <v>1</v>
      </c>
      <c r="Z14" s="86">
        <f>SUM(Z3:Z13)</f>
        <v>215</v>
      </c>
      <c r="AA14" s="86">
        <f>SUM(AA3:AA13)</f>
        <v>2</v>
      </c>
      <c r="AB14" s="86">
        <f t="shared" ref="AB14:AD14" si="30">SUM(AB3:AB13)</f>
        <v>2</v>
      </c>
      <c r="AC14" s="86">
        <f t="shared" si="30"/>
        <v>4</v>
      </c>
      <c r="AD14" s="86">
        <f t="shared" si="30"/>
        <v>1</v>
      </c>
      <c r="AE14" s="86">
        <f>SUM(AE3:AE13)</f>
        <v>224</v>
      </c>
      <c r="AF14" s="86">
        <f t="shared" ref="AF14:AI14" si="31">SUM(AF3:AF13)</f>
        <v>2</v>
      </c>
      <c r="AG14" s="86">
        <f t="shared" si="31"/>
        <v>18</v>
      </c>
      <c r="AH14" s="86">
        <f t="shared" si="31"/>
        <v>13</v>
      </c>
      <c r="AI14" s="86">
        <f t="shared" si="31"/>
        <v>0</v>
      </c>
      <c r="AJ14" s="86">
        <f>SUM(AJ3:AJ13)</f>
        <v>257</v>
      </c>
      <c r="AK14" s="86">
        <f>SUM(AK3:AK13)</f>
        <v>0</v>
      </c>
      <c r="AL14" s="86">
        <f t="shared" ref="AL14:AN14" si="32">SUM(AL3:AL13)</f>
        <v>1</v>
      </c>
      <c r="AM14" s="86">
        <f t="shared" si="32"/>
        <v>8</v>
      </c>
      <c r="AN14" s="86">
        <f t="shared" si="32"/>
        <v>0</v>
      </c>
      <c r="AO14" s="86">
        <f>SUM(AO3:AO13)</f>
        <v>266</v>
      </c>
      <c r="AP14" s="86">
        <f>SUM(AP3:AP13)</f>
        <v>0</v>
      </c>
      <c r="AQ14" s="86">
        <f t="shared" ref="AQ14:AS14" si="33">SUM(AQ3:AQ13)</f>
        <v>3</v>
      </c>
      <c r="AR14" s="86">
        <f t="shared" si="33"/>
        <v>53</v>
      </c>
      <c r="AS14" s="86">
        <f t="shared" si="33"/>
        <v>0</v>
      </c>
      <c r="AT14" s="86">
        <f>SUM(AT3:AT13)</f>
        <v>322</v>
      </c>
      <c r="AU14" s="86">
        <f>SUM(AU3:AU13)</f>
        <v>1</v>
      </c>
      <c r="AV14" s="86">
        <f t="shared" ref="AV14:AX14" si="34">SUM(AV3:AV13)</f>
        <v>0</v>
      </c>
      <c r="AW14" s="86">
        <f t="shared" si="34"/>
        <v>0</v>
      </c>
      <c r="AX14" s="86">
        <f t="shared" si="34"/>
        <v>0</v>
      </c>
      <c r="AY14" s="86">
        <f>SUM(AY3:AY13)</f>
        <v>323</v>
      </c>
      <c r="AZ14" s="86">
        <f>SUM(AZ3:AZ13)</f>
        <v>0</v>
      </c>
      <c r="BA14" s="86">
        <f t="shared" ref="BA14:BC14" si="35">SUM(BA3:BA13)</f>
        <v>3</v>
      </c>
      <c r="BB14" s="86">
        <f t="shared" si="35"/>
        <v>35</v>
      </c>
      <c r="BC14" s="86">
        <f t="shared" si="35"/>
        <v>0</v>
      </c>
      <c r="BD14" s="86">
        <f>SUM(BD3:BD13)</f>
        <v>361</v>
      </c>
      <c r="BE14" s="86">
        <f>SUM(BE3:BE13)</f>
        <v>0</v>
      </c>
      <c r="BF14" s="86">
        <f t="shared" ref="BF14:BH14" si="36">SUM(BF3:BF13)</f>
        <v>0</v>
      </c>
      <c r="BG14" s="86">
        <f t="shared" si="36"/>
        <v>0</v>
      </c>
      <c r="BH14" s="86">
        <f t="shared" si="36"/>
        <v>0</v>
      </c>
      <c r="BI14" s="86">
        <f>SUM(BI3:BI13)</f>
        <v>361</v>
      </c>
      <c r="BJ14" s="86">
        <f>SUM(BJ3:BJ13)</f>
        <v>0</v>
      </c>
      <c r="BK14" s="86">
        <f t="shared" ref="BK14:BM14" si="37">SUM(BK3:BK13)</f>
        <v>0</v>
      </c>
      <c r="BL14" s="86">
        <f t="shared" si="37"/>
        <v>0</v>
      </c>
      <c r="BM14" s="86">
        <f t="shared" si="37"/>
        <v>0</v>
      </c>
      <c r="BN14" s="86">
        <f>SUM(BN3:BN13)</f>
        <v>361</v>
      </c>
      <c r="BO14" s="86">
        <f>SUM(BO3:BO13)</f>
        <v>0</v>
      </c>
      <c r="BP14" s="86">
        <f t="shared" ref="BP14:BR14" si="38">SUM(BP3:BP13)</f>
        <v>0</v>
      </c>
      <c r="BQ14" s="86">
        <f t="shared" si="38"/>
        <v>0</v>
      </c>
      <c r="BR14" s="86">
        <f t="shared" si="38"/>
        <v>0</v>
      </c>
      <c r="BS14" s="86">
        <f>SUM(BS3:BS13)</f>
        <v>361</v>
      </c>
    </row>
    <row r="15" spans="1:71" s="171" customFormat="1" x14ac:dyDescent="0.3">
      <c r="A15" s="164"/>
      <c r="B15" s="164" t="s">
        <v>218</v>
      </c>
      <c r="C15" s="164">
        <f>COUNT(C4:C13)</f>
        <v>10</v>
      </c>
      <c r="D15" s="164"/>
      <c r="E15" s="164">
        <f>SUM(E3:E12)</f>
        <v>325</v>
      </c>
      <c r="F15" s="164">
        <f>SUM(E3:E12)+1</f>
        <v>326</v>
      </c>
      <c r="G15" s="166">
        <f>$BS14/F15</f>
        <v>1.1073619631901841</v>
      </c>
      <c r="H15" s="167">
        <f>SUM(H3:H13)</f>
        <v>201</v>
      </c>
      <c r="I15" s="167">
        <f>SUM(I3:I13)</f>
        <v>217</v>
      </c>
      <c r="J15" s="167">
        <f>SUM(J3:J13)</f>
        <v>16</v>
      </c>
      <c r="K15" s="164"/>
      <c r="L15" s="164"/>
      <c r="M15" s="164"/>
      <c r="N15" s="164"/>
      <c r="O15" s="164"/>
      <c r="P15" s="166">
        <f>P14/F15</f>
        <v>0.61963190184049077</v>
      </c>
      <c r="Q15" s="164"/>
      <c r="R15" s="164">
        <f>M14+R14</f>
        <v>1</v>
      </c>
      <c r="S15" s="164">
        <f>N14+S14</f>
        <v>0</v>
      </c>
      <c r="T15" s="164">
        <f>O14+T14</f>
        <v>0</v>
      </c>
      <c r="U15" s="166">
        <f>U14/F15</f>
        <v>0.62576687116564422</v>
      </c>
      <c r="V15" s="164"/>
      <c r="W15" s="164">
        <f>R15+W14</f>
        <v>6</v>
      </c>
      <c r="X15" s="164">
        <f>S15+X14</f>
        <v>1</v>
      </c>
      <c r="Y15" s="164">
        <f>T15+Y14</f>
        <v>1</v>
      </c>
      <c r="Z15" s="166">
        <f>Z14/F15</f>
        <v>0.6595092024539877</v>
      </c>
      <c r="AA15" s="164"/>
      <c r="AB15" s="164">
        <f>W15+AB14</f>
        <v>8</v>
      </c>
      <c r="AC15" s="164">
        <f>X15+AC14</f>
        <v>5</v>
      </c>
      <c r="AD15" s="164">
        <f>Y15+AD14</f>
        <v>2</v>
      </c>
      <c r="AE15" s="166">
        <f>AE14/F15</f>
        <v>0.68711656441717794</v>
      </c>
      <c r="AF15" s="164"/>
      <c r="AG15" s="164">
        <f>AB15+AG14</f>
        <v>26</v>
      </c>
      <c r="AH15" s="164">
        <f>AC15+AH14</f>
        <v>18</v>
      </c>
      <c r="AI15" s="164">
        <f>AD15+AI14</f>
        <v>2</v>
      </c>
      <c r="AJ15" s="166">
        <f>AJ14/F15</f>
        <v>0.78834355828220859</v>
      </c>
      <c r="AK15" s="164"/>
      <c r="AL15" s="164">
        <f>AG15+AL14</f>
        <v>27</v>
      </c>
      <c r="AM15" s="164">
        <f>AH15+AM14</f>
        <v>26</v>
      </c>
      <c r="AN15" s="164">
        <f>AI15+AN14</f>
        <v>2</v>
      </c>
      <c r="AO15" s="166">
        <f>AO14/F15</f>
        <v>0.81595092024539873</v>
      </c>
      <c r="AP15" s="164"/>
      <c r="AQ15" s="164">
        <f>AL15+AQ14</f>
        <v>30</v>
      </c>
      <c r="AR15" s="164">
        <f>AM15+AR14</f>
        <v>79</v>
      </c>
      <c r="AS15" s="164">
        <f>AN15+AS14</f>
        <v>2</v>
      </c>
      <c r="AT15" s="166">
        <f>AT14/F15</f>
        <v>0.98773006134969321</v>
      </c>
      <c r="AU15" s="164"/>
      <c r="AV15" s="164">
        <f>AQ15+AV14</f>
        <v>30</v>
      </c>
      <c r="AW15" s="164">
        <f>AR15+AW14</f>
        <v>79</v>
      </c>
      <c r="AX15" s="164">
        <f>AS15+AX14</f>
        <v>2</v>
      </c>
      <c r="AY15" s="166">
        <f>AY14/F15</f>
        <v>0.99079754601226999</v>
      </c>
      <c r="AZ15" s="164"/>
      <c r="BA15" s="164">
        <f>AV15+BA14</f>
        <v>33</v>
      </c>
      <c r="BB15" s="164">
        <f>AW15+BB14</f>
        <v>114</v>
      </c>
      <c r="BC15" s="164">
        <f>AX15+BC14</f>
        <v>2</v>
      </c>
      <c r="BD15" s="166">
        <f>BD14/F15</f>
        <v>1.1073619631901841</v>
      </c>
      <c r="BE15" s="164"/>
      <c r="BF15" s="164">
        <f>BA15+BF14</f>
        <v>33</v>
      </c>
      <c r="BG15" s="164">
        <f>BB15+BG14</f>
        <v>114</v>
      </c>
      <c r="BH15" s="164">
        <f>BC15+BH14</f>
        <v>2</v>
      </c>
      <c r="BI15" s="166">
        <f>BI14/F15</f>
        <v>1.1073619631901841</v>
      </c>
      <c r="BJ15" s="164"/>
      <c r="BK15" s="164">
        <f>BF15+BK14</f>
        <v>33</v>
      </c>
      <c r="BL15" s="164">
        <f>BG15+BL14</f>
        <v>114</v>
      </c>
      <c r="BM15" s="164">
        <f>BH15+BM14</f>
        <v>2</v>
      </c>
      <c r="BN15" s="166">
        <f>BN14/F15</f>
        <v>1.1073619631901841</v>
      </c>
      <c r="BO15" s="164"/>
      <c r="BP15" s="164">
        <f>BK15+BP14</f>
        <v>33</v>
      </c>
      <c r="BQ15" s="164">
        <f>BL15+BQ14</f>
        <v>114</v>
      </c>
      <c r="BR15" s="164">
        <f>BM15+BR14</f>
        <v>2</v>
      </c>
      <c r="BS15" s="166">
        <f>BS14/F15</f>
        <v>1.1073619631901841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30"/>
  <sheetViews>
    <sheetView zoomScale="150" workbookViewId="0">
      <pane xSplit="12" ySplit="2" topLeftCell="AZ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I12" sqref="I12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s="15" customFormat="1" ht="30" customHeight="1" thickBot="1" x14ac:dyDescent="0.35">
      <c r="A2" s="6" t="s">
        <v>50</v>
      </c>
      <c r="B2" s="102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1" si="0">SUM(P3:T3)</f>
        <v>0</v>
      </c>
      <c r="V3" s="8"/>
      <c r="W3" s="8"/>
      <c r="X3" s="8"/>
      <c r="Y3" s="8"/>
      <c r="Z3" s="1">
        <f t="shared" ref="Z3:Z11" si="1">SUM(U3:Y3)</f>
        <v>0</v>
      </c>
      <c r="AA3" s="8"/>
      <c r="AB3" s="8"/>
      <c r="AC3" s="8"/>
      <c r="AD3" s="8"/>
      <c r="AE3" s="1">
        <f t="shared" ref="AE3:AE11" si="2">SUM(Z3:AD3)</f>
        <v>0</v>
      </c>
      <c r="AF3" s="8"/>
      <c r="AG3" s="8"/>
      <c r="AH3" s="8"/>
      <c r="AI3" s="8"/>
      <c r="AJ3" s="1">
        <f t="shared" ref="AJ3:AJ11" si="3">SUM(AE3:AI3)</f>
        <v>0</v>
      </c>
      <c r="AK3" s="8"/>
      <c r="AL3" s="8"/>
      <c r="AM3" s="8"/>
      <c r="AN3" s="8"/>
      <c r="AO3" s="1">
        <f t="shared" ref="AO3:AO11" si="4">SUM(AJ3:AN3)</f>
        <v>0</v>
      </c>
      <c r="AP3" s="8"/>
      <c r="AQ3" s="8"/>
      <c r="AR3" s="8"/>
      <c r="AS3" s="8"/>
      <c r="AT3" s="1">
        <f t="shared" ref="AT3:AT11" si="5">SUM(AO3:AS3)</f>
        <v>0</v>
      </c>
      <c r="AU3" s="8"/>
      <c r="AV3" s="8"/>
      <c r="AW3" s="8"/>
      <c r="AX3" s="8"/>
      <c r="AY3" s="1">
        <f t="shared" ref="AY3:AY11" si="6">SUM(AT3:AX3)</f>
        <v>0</v>
      </c>
      <c r="AZ3" s="8"/>
      <c r="BA3" s="8"/>
      <c r="BB3" s="8"/>
      <c r="BC3" s="8"/>
      <c r="BD3" s="1">
        <f t="shared" ref="BD3:BD11" si="7">SUM(AY3:BC3)</f>
        <v>0</v>
      </c>
      <c r="BE3" s="8"/>
      <c r="BF3" s="8"/>
      <c r="BG3" s="8"/>
      <c r="BH3" s="8"/>
      <c r="BI3" s="1">
        <f t="shared" ref="BI3:BI11" si="8">SUM(BD3:BH3)</f>
        <v>0</v>
      </c>
      <c r="BJ3" s="8"/>
      <c r="BK3" s="8"/>
      <c r="BL3" s="8"/>
      <c r="BM3" s="8"/>
      <c r="BN3" s="1">
        <f t="shared" ref="BN3:BN11" si="9">SUM(BI3:BM3)</f>
        <v>0</v>
      </c>
      <c r="BO3" s="8"/>
      <c r="BP3" s="8"/>
      <c r="BQ3" s="8"/>
      <c r="BR3" s="8"/>
      <c r="BS3" s="1">
        <f t="shared" ref="BS3:BS11" si="10">SUM(BN3:BR3)</f>
        <v>0</v>
      </c>
    </row>
    <row r="4" spans="1:71" x14ac:dyDescent="0.3">
      <c r="A4" s="1"/>
      <c r="B4" s="27" t="s">
        <v>340</v>
      </c>
      <c r="C4" s="28">
        <v>3</v>
      </c>
      <c r="D4" s="28">
        <v>2224</v>
      </c>
      <c r="E4" s="106">
        <v>60</v>
      </c>
      <c r="F4" s="1"/>
      <c r="G4" s="5">
        <f>$BS4/E4</f>
        <v>0.93333333333333335</v>
      </c>
      <c r="H4" s="73">
        <v>23</v>
      </c>
      <c r="I4" s="73">
        <f t="shared" ref="I4:I11" si="11">+H4+J4</f>
        <v>25</v>
      </c>
      <c r="J4" s="78">
        <v>2</v>
      </c>
      <c r="K4" s="8">
        <v>2025</v>
      </c>
      <c r="L4" s="8">
        <v>2025</v>
      </c>
      <c r="M4" s="9"/>
      <c r="N4" s="9"/>
      <c r="O4" s="9"/>
      <c r="P4" s="68">
        <f t="shared" ref="P4:P11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>
        <v>32</v>
      </c>
      <c r="AS4" s="9"/>
      <c r="AT4" s="1">
        <f t="shared" si="5"/>
        <v>56</v>
      </c>
      <c r="AU4" s="9"/>
      <c r="AV4" s="9"/>
      <c r="AW4" s="9"/>
      <c r="AX4" s="9"/>
      <c r="AY4" s="1">
        <f t="shared" si="6"/>
        <v>56</v>
      </c>
      <c r="AZ4" s="9"/>
      <c r="BA4" s="9"/>
      <c r="BB4" s="9"/>
      <c r="BC4" s="9"/>
      <c r="BD4" s="1">
        <f t="shared" si="7"/>
        <v>56</v>
      </c>
      <c r="BE4" s="9"/>
      <c r="BF4" s="9"/>
      <c r="BG4" s="9"/>
      <c r="BH4" s="9"/>
      <c r="BI4" s="1">
        <f t="shared" si="8"/>
        <v>56</v>
      </c>
      <c r="BJ4" s="9"/>
      <c r="BK4" s="9"/>
      <c r="BL4" s="9"/>
      <c r="BM4" s="9"/>
      <c r="BN4" s="1">
        <f t="shared" si="9"/>
        <v>56</v>
      </c>
      <c r="BO4" s="9"/>
      <c r="BP4" s="9"/>
      <c r="BQ4" s="9"/>
      <c r="BR4" s="9"/>
      <c r="BS4" s="1">
        <f t="shared" si="10"/>
        <v>56</v>
      </c>
    </row>
    <row r="5" spans="1:71" s="171" customFormat="1" x14ac:dyDescent="0.3">
      <c r="A5" s="164"/>
      <c r="B5" s="173" t="s">
        <v>345</v>
      </c>
      <c r="C5" s="174">
        <v>4</v>
      </c>
      <c r="D5" s="174">
        <v>2329</v>
      </c>
      <c r="E5" s="221">
        <v>20</v>
      </c>
      <c r="F5" s="164"/>
      <c r="G5" s="183">
        <f t="shared" ref="G5:G11" si="13">$BS5/E5</f>
        <v>1.05</v>
      </c>
      <c r="H5" s="168">
        <v>14</v>
      </c>
      <c r="I5" s="168">
        <f t="shared" si="11"/>
        <v>14</v>
      </c>
      <c r="J5" s="169"/>
      <c r="K5" s="184">
        <v>2025</v>
      </c>
      <c r="L5" s="184">
        <v>2025</v>
      </c>
      <c r="M5" s="170"/>
      <c r="N5" s="170"/>
      <c r="O5" s="170"/>
      <c r="P5" s="167">
        <f t="shared" si="12"/>
        <v>14</v>
      </c>
      <c r="Q5" s="170"/>
      <c r="R5" s="170"/>
      <c r="S5" s="170"/>
      <c r="T5" s="170"/>
      <c r="U5" s="164">
        <f t="shared" si="0"/>
        <v>14</v>
      </c>
      <c r="V5" s="170"/>
      <c r="W5" s="170"/>
      <c r="X5" s="170"/>
      <c r="Y5" s="170"/>
      <c r="Z5" s="164">
        <f t="shared" si="1"/>
        <v>14</v>
      </c>
      <c r="AA5" s="170"/>
      <c r="AB5" s="170"/>
      <c r="AC5" s="170"/>
      <c r="AD5" s="170"/>
      <c r="AE5" s="164">
        <f t="shared" si="2"/>
        <v>14</v>
      </c>
      <c r="AF5" s="170"/>
      <c r="AG5" s="170">
        <v>1</v>
      </c>
      <c r="AH5" s="170"/>
      <c r="AI5" s="170"/>
      <c r="AJ5" s="164">
        <f t="shared" si="3"/>
        <v>15</v>
      </c>
      <c r="AK5" s="170"/>
      <c r="AL5" s="170"/>
      <c r="AM5" s="170"/>
      <c r="AN5" s="170"/>
      <c r="AO5" s="164">
        <f t="shared" si="4"/>
        <v>15</v>
      </c>
      <c r="AP5" s="170"/>
      <c r="AQ5" s="170"/>
      <c r="AR5" s="170">
        <v>6</v>
      </c>
      <c r="AS5" s="170"/>
      <c r="AT5" s="164">
        <f t="shared" si="5"/>
        <v>21</v>
      </c>
      <c r="AU5" s="170"/>
      <c r="AV5" s="170"/>
      <c r="AW5" s="170"/>
      <c r="AX5" s="170"/>
      <c r="AY5" s="164">
        <f t="shared" si="6"/>
        <v>21</v>
      </c>
      <c r="AZ5" s="170"/>
      <c r="BA5" s="170"/>
      <c r="BB5" s="170"/>
      <c r="BC5" s="170"/>
      <c r="BD5" s="164">
        <f t="shared" si="7"/>
        <v>21</v>
      </c>
      <c r="BE5" s="170"/>
      <c r="BF5" s="170"/>
      <c r="BG5" s="170"/>
      <c r="BH5" s="170"/>
      <c r="BI5" s="164">
        <f t="shared" si="8"/>
        <v>21</v>
      </c>
      <c r="BJ5" s="170"/>
      <c r="BK5" s="170"/>
      <c r="BL5" s="170"/>
      <c r="BM5" s="170"/>
      <c r="BN5" s="164">
        <f t="shared" si="9"/>
        <v>21</v>
      </c>
      <c r="BO5" s="170"/>
      <c r="BP5" s="170"/>
      <c r="BQ5" s="170"/>
      <c r="BR5" s="170"/>
      <c r="BS5" s="164">
        <f t="shared" si="10"/>
        <v>21</v>
      </c>
    </row>
    <row r="6" spans="1:71" s="162" customFormat="1" x14ac:dyDescent="0.3">
      <c r="A6" s="157"/>
      <c r="B6" s="261" t="s">
        <v>399</v>
      </c>
      <c r="C6" s="262">
        <v>5</v>
      </c>
      <c r="D6" s="262"/>
      <c r="E6" s="263"/>
      <c r="F6" s="157"/>
      <c r="G6" s="227"/>
      <c r="H6" s="228">
        <v>0</v>
      </c>
      <c r="I6" s="228">
        <f t="shared" si="11"/>
        <v>3</v>
      </c>
      <c r="J6" s="159">
        <v>3</v>
      </c>
      <c r="K6" s="229"/>
      <c r="L6" s="229">
        <v>2025</v>
      </c>
      <c r="M6" s="161"/>
      <c r="N6" s="161"/>
      <c r="O6" s="161"/>
      <c r="P6" s="158">
        <f t="shared" si="12"/>
        <v>0</v>
      </c>
      <c r="Q6" s="161"/>
      <c r="R6" s="161"/>
      <c r="S6" s="161"/>
      <c r="T6" s="161"/>
      <c r="U6" s="157">
        <f t="shared" si="0"/>
        <v>0</v>
      </c>
      <c r="V6" s="161"/>
      <c r="W6" s="161"/>
      <c r="X6" s="161"/>
      <c r="Y6" s="161"/>
      <c r="Z6" s="157">
        <f t="shared" si="1"/>
        <v>0</v>
      </c>
      <c r="AA6" s="161"/>
      <c r="AB6" s="161"/>
      <c r="AC6" s="161"/>
      <c r="AD6" s="161"/>
      <c r="AE6" s="157">
        <f t="shared" si="2"/>
        <v>0</v>
      </c>
      <c r="AF6" s="161"/>
      <c r="AG6" s="161"/>
      <c r="AH6" s="161"/>
      <c r="AI6" s="161"/>
      <c r="AJ6" s="157">
        <f t="shared" si="3"/>
        <v>0</v>
      </c>
      <c r="AK6" s="161"/>
      <c r="AL6" s="161"/>
      <c r="AM6" s="161"/>
      <c r="AN6" s="161"/>
      <c r="AO6" s="157">
        <f t="shared" si="4"/>
        <v>0</v>
      </c>
      <c r="AP6" s="161"/>
      <c r="AQ6" s="161"/>
      <c r="AR6" s="161"/>
      <c r="AS6" s="161"/>
      <c r="AT6" s="157">
        <f t="shared" si="5"/>
        <v>0</v>
      </c>
      <c r="AU6" s="161">
        <v>3</v>
      </c>
      <c r="AV6" s="161">
        <v>12</v>
      </c>
      <c r="AW6" s="161"/>
      <c r="AX6" s="161"/>
      <c r="AY6" s="157">
        <f t="shared" si="6"/>
        <v>15</v>
      </c>
      <c r="AZ6" s="161"/>
      <c r="BA6" s="161">
        <v>1</v>
      </c>
      <c r="BB6" s="161"/>
      <c r="BC6" s="161"/>
      <c r="BD6" s="157">
        <f t="shared" si="7"/>
        <v>16</v>
      </c>
      <c r="BE6" s="161"/>
      <c r="BF6" s="161"/>
      <c r="BG6" s="161"/>
      <c r="BH6" s="161"/>
      <c r="BI6" s="157">
        <f t="shared" si="8"/>
        <v>16</v>
      </c>
      <c r="BJ6" s="161"/>
      <c r="BK6" s="161"/>
      <c r="BL6" s="161"/>
      <c r="BM6" s="161"/>
      <c r="BN6" s="157">
        <f t="shared" si="9"/>
        <v>16</v>
      </c>
      <c r="BO6" s="161"/>
      <c r="BP6" s="161"/>
      <c r="BQ6" s="161"/>
      <c r="BR6" s="161"/>
      <c r="BS6" s="157">
        <f t="shared" si="10"/>
        <v>16</v>
      </c>
    </row>
    <row r="7" spans="1:71" s="88" customFormat="1" x14ac:dyDescent="0.3">
      <c r="A7" s="84"/>
      <c r="B7" s="123" t="s">
        <v>97</v>
      </c>
      <c r="C7" s="147">
        <v>6</v>
      </c>
      <c r="D7" s="147">
        <v>7824</v>
      </c>
      <c r="E7" s="148">
        <v>28</v>
      </c>
      <c r="F7" s="84"/>
      <c r="G7" s="91">
        <f t="shared" si="13"/>
        <v>0.9642857142857143</v>
      </c>
      <c r="H7" s="92">
        <v>21</v>
      </c>
      <c r="I7" s="92">
        <f t="shared" si="11"/>
        <v>22</v>
      </c>
      <c r="J7" s="93">
        <v>1</v>
      </c>
      <c r="K7" s="94">
        <v>2025</v>
      </c>
      <c r="L7" s="94">
        <v>2025</v>
      </c>
      <c r="M7" s="87"/>
      <c r="N7" s="87"/>
      <c r="O7" s="87"/>
      <c r="P7" s="86">
        <f t="shared" si="12"/>
        <v>21</v>
      </c>
      <c r="Q7" s="87"/>
      <c r="R7" s="87"/>
      <c r="S7" s="87"/>
      <c r="T7" s="87"/>
      <c r="U7" s="84">
        <f>SUM(P7:T7)</f>
        <v>21</v>
      </c>
      <c r="V7" s="87"/>
      <c r="W7" s="87"/>
      <c r="X7" s="87"/>
      <c r="Y7" s="87"/>
      <c r="Z7" s="84">
        <f>SUM(U7:Y7)</f>
        <v>21</v>
      </c>
      <c r="AA7" s="87"/>
      <c r="AB7" s="87"/>
      <c r="AC7" s="87"/>
      <c r="AD7" s="87"/>
      <c r="AE7" s="84">
        <f>SUM(Z7:AD7)</f>
        <v>21</v>
      </c>
      <c r="AF7" s="87"/>
      <c r="AG7" s="87"/>
      <c r="AH7" s="87"/>
      <c r="AI7" s="87"/>
      <c r="AJ7" s="84">
        <f>SUM(AE7:AI7)</f>
        <v>21</v>
      </c>
      <c r="AK7" s="87">
        <v>1</v>
      </c>
      <c r="AL7" s="87"/>
      <c r="AM7" s="87"/>
      <c r="AN7" s="87"/>
      <c r="AO7" s="84">
        <f>SUM(AJ7:AN7)</f>
        <v>22</v>
      </c>
      <c r="AP7" s="87"/>
      <c r="AQ7" s="87"/>
      <c r="AR7" s="87"/>
      <c r="AS7" s="87"/>
      <c r="AT7" s="84">
        <f>SUM(AO7:AS7)</f>
        <v>22</v>
      </c>
      <c r="AU7" s="87"/>
      <c r="AV7" s="87"/>
      <c r="AW7" s="87"/>
      <c r="AX7" s="87"/>
      <c r="AY7" s="84">
        <f>SUM(AT7:AX7)</f>
        <v>22</v>
      </c>
      <c r="AZ7" s="87"/>
      <c r="BA7" s="87"/>
      <c r="BB7" s="87">
        <v>5</v>
      </c>
      <c r="BC7" s="87"/>
      <c r="BD7" s="84">
        <f>SUM(AY7:BC7)</f>
        <v>27</v>
      </c>
      <c r="BE7" s="87"/>
      <c r="BF7" s="87"/>
      <c r="BG7" s="87"/>
      <c r="BH7" s="87"/>
      <c r="BI7" s="84">
        <f>SUM(BD7:BH7)</f>
        <v>27</v>
      </c>
      <c r="BJ7" s="87"/>
      <c r="BK7" s="87"/>
      <c r="BL7" s="87"/>
      <c r="BM7" s="87"/>
      <c r="BN7" s="84">
        <f>SUM(BI7:BM7)</f>
        <v>27</v>
      </c>
      <c r="BO7" s="87"/>
      <c r="BP7" s="87"/>
      <c r="BQ7" s="87"/>
      <c r="BR7" s="87"/>
      <c r="BS7" s="84">
        <f t="shared" si="10"/>
        <v>27</v>
      </c>
    </row>
    <row r="8" spans="1:71" s="171" customFormat="1" x14ac:dyDescent="0.3">
      <c r="A8" s="164"/>
      <c r="B8" s="173" t="s">
        <v>363</v>
      </c>
      <c r="C8" s="174">
        <v>8</v>
      </c>
      <c r="D8" s="174"/>
      <c r="E8" s="221">
        <v>23</v>
      </c>
      <c r="F8" s="164"/>
      <c r="G8" s="183">
        <f t="shared" si="13"/>
        <v>1</v>
      </c>
      <c r="H8" s="168">
        <v>11</v>
      </c>
      <c r="I8" s="168">
        <f t="shared" ref="I8" si="14">+H8+J8</f>
        <v>13</v>
      </c>
      <c r="J8" s="169">
        <v>2</v>
      </c>
      <c r="K8" s="184">
        <v>2025</v>
      </c>
      <c r="L8" s="184">
        <v>2025</v>
      </c>
      <c r="M8" s="170"/>
      <c r="N8" s="170"/>
      <c r="O8" s="170"/>
      <c r="P8" s="167">
        <f t="shared" ref="P8" si="15">SUM(M8:O8)+H8</f>
        <v>11</v>
      </c>
      <c r="Q8" s="170"/>
      <c r="R8" s="170"/>
      <c r="S8" s="170"/>
      <c r="T8" s="170"/>
      <c r="U8" s="164">
        <f>SUM(P8:T8)</f>
        <v>11</v>
      </c>
      <c r="V8" s="170"/>
      <c r="W8" s="170"/>
      <c r="X8" s="170"/>
      <c r="Y8" s="170"/>
      <c r="Z8" s="164">
        <f>SUM(U8:Y8)</f>
        <v>11</v>
      </c>
      <c r="AA8" s="170"/>
      <c r="AB8" s="170"/>
      <c r="AC8" s="170"/>
      <c r="AD8" s="170"/>
      <c r="AE8" s="164">
        <f>SUM(Z8:AD8)</f>
        <v>11</v>
      </c>
      <c r="AF8" s="170">
        <v>1</v>
      </c>
      <c r="AG8" s="170"/>
      <c r="AH8" s="170"/>
      <c r="AI8" s="170"/>
      <c r="AJ8" s="164">
        <f>SUM(AE8:AI8)</f>
        <v>12</v>
      </c>
      <c r="AK8" s="170">
        <v>1</v>
      </c>
      <c r="AL8" s="170"/>
      <c r="AM8" s="170"/>
      <c r="AN8" s="170"/>
      <c r="AO8" s="164">
        <f>SUM(AJ8:AN8)</f>
        <v>13</v>
      </c>
      <c r="AP8" s="170"/>
      <c r="AQ8" s="170">
        <v>4</v>
      </c>
      <c r="AR8" s="170">
        <v>6</v>
      </c>
      <c r="AS8" s="170"/>
      <c r="AT8" s="164">
        <f>SUM(AO8:AS8)</f>
        <v>23</v>
      </c>
      <c r="AU8" s="170"/>
      <c r="AV8" s="170"/>
      <c r="AW8" s="170"/>
      <c r="AX8" s="170"/>
      <c r="AY8" s="164">
        <f>SUM(AT8:AX8)</f>
        <v>23</v>
      </c>
      <c r="AZ8" s="170"/>
      <c r="BA8" s="170"/>
      <c r="BB8" s="170"/>
      <c r="BC8" s="170"/>
      <c r="BD8" s="164">
        <f>SUM(AY8:BC8)</f>
        <v>23</v>
      </c>
      <c r="BE8" s="170"/>
      <c r="BF8" s="170"/>
      <c r="BG8" s="170"/>
      <c r="BH8" s="170"/>
      <c r="BI8" s="164">
        <f>SUM(BD8:BH8)</f>
        <v>23</v>
      </c>
      <c r="BJ8" s="170"/>
      <c r="BK8" s="170"/>
      <c r="BL8" s="170"/>
      <c r="BM8" s="170"/>
      <c r="BN8" s="164">
        <f>SUM(BI8:BM8)</f>
        <v>23</v>
      </c>
      <c r="BO8" s="170"/>
      <c r="BP8" s="170"/>
      <c r="BQ8" s="170"/>
      <c r="BR8" s="170"/>
      <c r="BS8" s="164">
        <f t="shared" ref="BS8" si="16">SUM(BN8:BR8)</f>
        <v>23</v>
      </c>
    </row>
    <row r="9" spans="1:71" s="171" customFormat="1" x14ac:dyDescent="0.3">
      <c r="A9" s="217"/>
      <c r="B9" s="173" t="s">
        <v>116</v>
      </c>
      <c r="C9" s="174">
        <v>9</v>
      </c>
      <c r="D9" s="174">
        <v>239</v>
      </c>
      <c r="E9" s="221">
        <v>37</v>
      </c>
      <c r="F9" s="164"/>
      <c r="G9" s="183">
        <f t="shared" si="13"/>
        <v>1.0540540540540539</v>
      </c>
      <c r="H9" s="168">
        <v>29</v>
      </c>
      <c r="I9" s="168">
        <f t="shared" si="11"/>
        <v>30</v>
      </c>
      <c r="J9" s="169">
        <v>1</v>
      </c>
      <c r="K9" s="184">
        <v>2025</v>
      </c>
      <c r="L9" s="184">
        <v>2025</v>
      </c>
      <c r="M9" s="170"/>
      <c r="N9" s="170"/>
      <c r="O9" s="170"/>
      <c r="P9" s="167">
        <f t="shared" si="12"/>
        <v>29</v>
      </c>
      <c r="Q9" s="170"/>
      <c r="R9" s="170"/>
      <c r="S9" s="170"/>
      <c r="T9" s="170"/>
      <c r="U9" s="164">
        <f t="shared" si="0"/>
        <v>29</v>
      </c>
      <c r="V9" s="170"/>
      <c r="W9" s="170"/>
      <c r="X9" s="170">
        <v>8</v>
      </c>
      <c r="Y9" s="170"/>
      <c r="Z9" s="164">
        <f t="shared" si="1"/>
        <v>37</v>
      </c>
      <c r="AA9" s="170"/>
      <c r="AB9" s="170">
        <v>1</v>
      </c>
      <c r="AC9" s="170"/>
      <c r="AD9" s="170"/>
      <c r="AE9" s="164">
        <f t="shared" si="2"/>
        <v>38</v>
      </c>
      <c r="AF9" s="170"/>
      <c r="AG9" s="170"/>
      <c r="AH9" s="170"/>
      <c r="AI9" s="170"/>
      <c r="AJ9" s="164">
        <f t="shared" si="3"/>
        <v>38</v>
      </c>
      <c r="AK9" s="170"/>
      <c r="AL9" s="170"/>
      <c r="AM9" s="170"/>
      <c r="AN9" s="170"/>
      <c r="AO9" s="164">
        <f t="shared" si="4"/>
        <v>38</v>
      </c>
      <c r="AP9" s="170"/>
      <c r="AQ9" s="170">
        <v>1</v>
      </c>
      <c r="AR9" s="170"/>
      <c r="AS9" s="170"/>
      <c r="AT9" s="164">
        <f t="shared" si="5"/>
        <v>39</v>
      </c>
      <c r="AU9" s="170"/>
      <c r="AV9" s="170"/>
      <c r="AW9" s="170"/>
      <c r="AX9" s="170"/>
      <c r="AY9" s="164">
        <f t="shared" si="6"/>
        <v>39</v>
      </c>
      <c r="AZ9" s="170"/>
      <c r="BA9" s="170"/>
      <c r="BB9" s="170"/>
      <c r="BC9" s="170"/>
      <c r="BD9" s="164">
        <f t="shared" si="7"/>
        <v>39</v>
      </c>
      <c r="BE9" s="170"/>
      <c r="BF9" s="170"/>
      <c r="BG9" s="170"/>
      <c r="BH9" s="170"/>
      <c r="BI9" s="164">
        <f t="shared" si="8"/>
        <v>39</v>
      </c>
      <c r="BJ9" s="170"/>
      <c r="BK9" s="170"/>
      <c r="BL9" s="170"/>
      <c r="BM9" s="170"/>
      <c r="BN9" s="164">
        <f t="shared" si="9"/>
        <v>39</v>
      </c>
      <c r="BO9" s="170"/>
      <c r="BP9" s="170"/>
      <c r="BQ9" s="170"/>
      <c r="BR9" s="170"/>
      <c r="BS9" s="164">
        <f t="shared" si="10"/>
        <v>39</v>
      </c>
    </row>
    <row r="10" spans="1:71" s="88" customFormat="1" x14ac:dyDescent="0.3">
      <c r="A10" s="84"/>
      <c r="B10" s="123" t="s">
        <v>154</v>
      </c>
      <c r="C10" s="147">
        <v>11</v>
      </c>
      <c r="D10" s="147">
        <v>1263</v>
      </c>
      <c r="E10" s="148">
        <v>37</v>
      </c>
      <c r="F10" s="84"/>
      <c r="G10" s="91">
        <f t="shared" si="13"/>
        <v>0.94594594594594594</v>
      </c>
      <c r="H10" s="92">
        <v>19</v>
      </c>
      <c r="I10" s="92">
        <f t="shared" si="11"/>
        <v>20</v>
      </c>
      <c r="J10" s="93">
        <v>1</v>
      </c>
      <c r="K10" s="94">
        <v>2025</v>
      </c>
      <c r="L10" s="94">
        <v>2025</v>
      </c>
      <c r="M10" s="87"/>
      <c r="N10" s="87"/>
      <c r="O10" s="87"/>
      <c r="P10" s="86">
        <f t="shared" si="12"/>
        <v>19</v>
      </c>
      <c r="Q10" s="87"/>
      <c r="R10" s="87"/>
      <c r="S10" s="87"/>
      <c r="T10" s="87"/>
      <c r="U10" s="84">
        <f t="shared" si="0"/>
        <v>19</v>
      </c>
      <c r="V10" s="87"/>
      <c r="W10" s="87"/>
      <c r="X10" s="87"/>
      <c r="Y10" s="87"/>
      <c r="Z10" s="84">
        <f t="shared" si="1"/>
        <v>19</v>
      </c>
      <c r="AA10" s="87"/>
      <c r="AB10" s="87"/>
      <c r="AC10" s="87">
        <v>3</v>
      </c>
      <c r="AD10" s="87"/>
      <c r="AE10" s="84">
        <f t="shared" si="2"/>
        <v>22</v>
      </c>
      <c r="AF10" s="87"/>
      <c r="AG10" s="87"/>
      <c r="AH10" s="87"/>
      <c r="AI10" s="87"/>
      <c r="AJ10" s="84">
        <f t="shared" si="3"/>
        <v>22</v>
      </c>
      <c r="AK10" s="87"/>
      <c r="AL10" s="87"/>
      <c r="AM10" s="87"/>
      <c r="AN10" s="87"/>
      <c r="AO10" s="84">
        <f t="shared" si="4"/>
        <v>22</v>
      </c>
      <c r="AP10" s="87"/>
      <c r="AQ10" s="87"/>
      <c r="AR10" s="87">
        <v>12</v>
      </c>
      <c r="AS10" s="87"/>
      <c r="AT10" s="84">
        <f t="shared" si="5"/>
        <v>34</v>
      </c>
      <c r="AU10" s="87"/>
      <c r="AV10" s="87"/>
      <c r="AW10" s="87"/>
      <c r="AX10" s="87"/>
      <c r="AY10" s="84">
        <f t="shared" si="6"/>
        <v>34</v>
      </c>
      <c r="AZ10" s="87"/>
      <c r="BA10" s="87">
        <v>1</v>
      </c>
      <c r="BB10" s="87"/>
      <c r="BC10" s="87"/>
      <c r="BD10" s="84">
        <f t="shared" si="7"/>
        <v>35</v>
      </c>
      <c r="BE10" s="87"/>
      <c r="BF10" s="87"/>
      <c r="BG10" s="87"/>
      <c r="BH10" s="87"/>
      <c r="BI10" s="84">
        <f t="shared" si="8"/>
        <v>35</v>
      </c>
      <c r="BJ10" s="87"/>
      <c r="BK10" s="87"/>
      <c r="BL10" s="87"/>
      <c r="BM10" s="87"/>
      <c r="BN10" s="84">
        <f t="shared" si="9"/>
        <v>35</v>
      </c>
      <c r="BO10" s="87"/>
      <c r="BP10" s="87"/>
      <c r="BQ10" s="87"/>
      <c r="BR10" s="87"/>
      <c r="BS10" s="84">
        <f t="shared" si="10"/>
        <v>35</v>
      </c>
    </row>
    <row r="11" spans="1:71" s="88" customFormat="1" x14ac:dyDescent="0.3">
      <c r="A11" s="84"/>
      <c r="B11" s="123" t="s">
        <v>211</v>
      </c>
      <c r="C11" s="147">
        <v>18</v>
      </c>
      <c r="D11" s="147">
        <v>1585</v>
      </c>
      <c r="E11" s="148">
        <v>28</v>
      </c>
      <c r="F11" s="84"/>
      <c r="G11" s="91">
        <f t="shared" si="13"/>
        <v>0.9285714285714286</v>
      </c>
      <c r="H11" s="92">
        <v>7</v>
      </c>
      <c r="I11" s="92">
        <f t="shared" si="11"/>
        <v>10</v>
      </c>
      <c r="J11" s="93">
        <v>3</v>
      </c>
      <c r="K11" s="94">
        <v>2025</v>
      </c>
      <c r="L11" s="94">
        <v>2025</v>
      </c>
      <c r="M11" s="87"/>
      <c r="N11" s="87"/>
      <c r="O11" s="87"/>
      <c r="P11" s="86">
        <f t="shared" si="12"/>
        <v>7</v>
      </c>
      <c r="Q11" s="87"/>
      <c r="R11" s="87"/>
      <c r="S11" s="87"/>
      <c r="T11" s="87"/>
      <c r="U11" s="84">
        <f t="shared" si="0"/>
        <v>7</v>
      </c>
      <c r="V11" s="87"/>
      <c r="W11" s="87"/>
      <c r="X11" s="87"/>
      <c r="Y11" s="87"/>
      <c r="Z11" s="84">
        <f t="shared" si="1"/>
        <v>7</v>
      </c>
      <c r="AA11" s="87"/>
      <c r="AB11" s="87"/>
      <c r="AC11" s="87"/>
      <c r="AD11" s="87"/>
      <c r="AE11" s="84">
        <f t="shared" si="2"/>
        <v>7</v>
      </c>
      <c r="AF11" s="87"/>
      <c r="AG11" s="87"/>
      <c r="AH11" s="87"/>
      <c r="AI11" s="87"/>
      <c r="AJ11" s="84">
        <f t="shared" si="3"/>
        <v>7</v>
      </c>
      <c r="AK11" s="87"/>
      <c r="AL11" s="87"/>
      <c r="AM11" s="87"/>
      <c r="AN11" s="87"/>
      <c r="AO11" s="84">
        <f t="shared" si="4"/>
        <v>7</v>
      </c>
      <c r="AP11" s="87">
        <v>2</v>
      </c>
      <c r="AQ11" s="87"/>
      <c r="AR11" s="87">
        <v>17</v>
      </c>
      <c r="AS11" s="87"/>
      <c r="AT11" s="84">
        <f t="shared" si="5"/>
        <v>26</v>
      </c>
      <c r="AU11" s="87"/>
      <c r="AV11" s="87"/>
      <c r="AW11" s="87"/>
      <c r="AX11" s="87"/>
      <c r="AY11" s="84">
        <f t="shared" si="6"/>
        <v>26</v>
      </c>
      <c r="AZ11" s="87"/>
      <c r="BA11" s="87"/>
      <c r="BB11" s="87"/>
      <c r="BC11" s="87"/>
      <c r="BD11" s="84">
        <f t="shared" si="7"/>
        <v>26</v>
      </c>
      <c r="BE11" s="87"/>
      <c r="BF11" s="87"/>
      <c r="BG11" s="87"/>
      <c r="BH11" s="87"/>
      <c r="BI11" s="84">
        <f t="shared" si="8"/>
        <v>26</v>
      </c>
      <c r="BJ11" s="87"/>
      <c r="BK11" s="87"/>
      <c r="BL11" s="87"/>
      <c r="BM11" s="87"/>
      <c r="BN11" s="84">
        <f t="shared" si="9"/>
        <v>26</v>
      </c>
      <c r="BO11" s="87"/>
      <c r="BP11" s="87"/>
      <c r="BQ11" s="87"/>
      <c r="BR11" s="87"/>
      <c r="BS11" s="84">
        <f t="shared" si="10"/>
        <v>26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SUM(M4:M11)</f>
        <v>0</v>
      </c>
      <c r="N12" s="84">
        <f>SUM(N4:N11)</f>
        <v>0</v>
      </c>
      <c r="O12" s="84">
        <f>SUM(O4:O11)</f>
        <v>0</v>
      </c>
      <c r="P12" s="86">
        <f t="shared" ref="P12:AU12" si="17">SUM(P3:P11)</f>
        <v>124</v>
      </c>
      <c r="Q12" s="86">
        <f t="shared" si="17"/>
        <v>0</v>
      </c>
      <c r="R12" s="86">
        <f t="shared" si="17"/>
        <v>0</v>
      </c>
      <c r="S12" s="86">
        <f t="shared" si="17"/>
        <v>0</v>
      </c>
      <c r="T12" s="86">
        <f t="shared" si="17"/>
        <v>0</v>
      </c>
      <c r="U12" s="86">
        <f t="shared" si="17"/>
        <v>124</v>
      </c>
      <c r="V12" s="86">
        <f t="shared" si="17"/>
        <v>1</v>
      </c>
      <c r="W12" s="86">
        <f t="shared" si="17"/>
        <v>0</v>
      </c>
      <c r="X12" s="86">
        <f t="shared" si="17"/>
        <v>8</v>
      </c>
      <c r="Y12" s="86">
        <f t="shared" si="17"/>
        <v>0</v>
      </c>
      <c r="Z12" s="86">
        <f t="shared" si="17"/>
        <v>133</v>
      </c>
      <c r="AA12" s="86">
        <f t="shared" si="17"/>
        <v>0</v>
      </c>
      <c r="AB12" s="86">
        <f t="shared" si="17"/>
        <v>1</v>
      </c>
      <c r="AC12" s="86">
        <f t="shared" si="17"/>
        <v>3</v>
      </c>
      <c r="AD12" s="86">
        <f t="shared" si="17"/>
        <v>0</v>
      </c>
      <c r="AE12" s="86">
        <f t="shared" si="17"/>
        <v>137</v>
      </c>
      <c r="AF12" s="86">
        <f t="shared" si="17"/>
        <v>1</v>
      </c>
      <c r="AG12" s="86">
        <f t="shared" si="17"/>
        <v>1</v>
      </c>
      <c r="AH12" s="86">
        <f t="shared" si="17"/>
        <v>0</v>
      </c>
      <c r="AI12" s="86">
        <f t="shared" si="17"/>
        <v>0</v>
      </c>
      <c r="AJ12" s="86">
        <f t="shared" si="17"/>
        <v>139</v>
      </c>
      <c r="AK12" s="86">
        <f t="shared" si="17"/>
        <v>2</v>
      </c>
      <c r="AL12" s="86">
        <f t="shared" si="17"/>
        <v>0</v>
      </c>
      <c r="AM12" s="86">
        <f t="shared" si="17"/>
        <v>0</v>
      </c>
      <c r="AN12" s="86">
        <f t="shared" si="17"/>
        <v>0</v>
      </c>
      <c r="AO12" s="86">
        <f t="shared" si="17"/>
        <v>141</v>
      </c>
      <c r="AP12" s="86">
        <f t="shared" si="17"/>
        <v>2</v>
      </c>
      <c r="AQ12" s="86">
        <f t="shared" si="17"/>
        <v>5</v>
      </c>
      <c r="AR12" s="86">
        <f t="shared" si="17"/>
        <v>73</v>
      </c>
      <c r="AS12" s="86">
        <f t="shared" si="17"/>
        <v>0</v>
      </c>
      <c r="AT12" s="86">
        <f t="shared" si="17"/>
        <v>221</v>
      </c>
      <c r="AU12" s="86">
        <f t="shared" si="17"/>
        <v>3</v>
      </c>
      <c r="AV12" s="86">
        <f t="shared" ref="AV12:BS12" si="18">SUM(AV3:AV11)</f>
        <v>12</v>
      </c>
      <c r="AW12" s="86">
        <f t="shared" si="18"/>
        <v>0</v>
      </c>
      <c r="AX12" s="86">
        <f t="shared" si="18"/>
        <v>0</v>
      </c>
      <c r="AY12" s="86">
        <f t="shared" si="18"/>
        <v>236</v>
      </c>
      <c r="AZ12" s="86">
        <f t="shared" si="18"/>
        <v>0</v>
      </c>
      <c r="BA12" s="86">
        <f t="shared" si="18"/>
        <v>2</v>
      </c>
      <c r="BB12" s="86">
        <f t="shared" si="18"/>
        <v>5</v>
      </c>
      <c r="BC12" s="86">
        <f t="shared" si="18"/>
        <v>0</v>
      </c>
      <c r="BD12" s="86">
        <f t="shared" si="18"/>
        <v>243</v>
      </c>
      <c r="BE12" s="86">
        <f t="shared" si="18"/>
        <v>0</v>
      </c>
      <c r="BF12" s="86">
        <f t="shared" si="18"/>
        <v>0</v>
      </c>
      <c r="BG12" s="86">
        <f t="shared" si="18"/>
        <v>0</v>
      </c>
      <c r="BH12" s="86">
        <f t="shared" si="18"/>
        <v>0</v>
      </c>
      <c r="BI12" s="86">
        <f t="shared" si="18"/>
        <v>243</v>
      </c>
      <c r="BJ12" s="86">
        <f t="shared" si="18"/>
        <v>0</v>
      </c>
      <c r="BK12" s="86">
        <f t="shared" si="18"/>
        <v>0</v>
      </c>
      <c r="BL12" s="86">
        <f t="shared" si="18"/>
        <v>0</v>
      </c>
      <c r="BM12" s="86">
        <f t="shared" si="18"/>
        <v>0</v>
      </c>
      <c r="BN12" s="86">
        <f t="shared" si="18"/>
        <v>243</v>
      </c>
      <c r="BO12" s="86">
        <f t="shared" si="18"/>
        <v>0</v>
      </c>
      <c r="BP12" s="86">
        <f t="shared" si="18"/>
        <v>0</v>
      </c>
      <c r="BQ12" s="86">
        <f t="shared" si="18"/>
        <v>0</v>
      </c>
      <c r="BR12" s="86">
        <f t="shared" si="18"/>
        <v>0</v>
      </c>
      <c r="BS12" s="86">
        <f t="shared" si="18"/>
        <v>243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233</v>
      </c>
      <c r="F13" s="84">
        <f>SUM(E3:E11)+1</f>
        <v>234</v>
      </c>
      <c r="G13" s="85">
        <f>$BS12/F13</f>
        <v>1.0384615384615385</v>
      </c>
      <c r="H13" s="86">
        <f>SUM(H3:H11)</f>
        <v>124</v>
      </c>
      <c r="I13" s="86">
        <f>SUM(I3:I11)</f>
        <v>137</v>
      </c>
      <c r="J13" s="86">
        <f>SUM(J3:J11)</f>
        <v>13</v>
      </c>
      <c r="K13" s="84"/>
      <c r="L13" s="84"/>
      <c r="M13" s="84"/>
      <c r="N13" s="84"/>
      <c r="O13" s="84"/>
      <c r="P13" s="85">
        <f>P12/F13</f>
        <v>0.52991452991452992</v>
      </c>
      <c r="Q13" s="84"/>
      <c r="R13" s="84">
        <f>M12+R12</f>
        <v>0</v>
      </c>
      <c r="S13" s="84">
        <f>N12+S12</f>
        <v>0</v>
      </c>
      <c r="T13" s="84">
        <f>O12+T12</f>
        <v>0</v>
      </c>
      <c r="U13" s="85">
        <f>U12/F13</f>
        <v>0.52991452991452992</v>
      </c>
      <c r="V13" s="84"/>
      <c r="W13" s="84">
        <f>R13+W12</f>
        <v>0</v>
      </c>
      <c r="X13" s="84">
        <f>S13+X12</f>
        <v>8</v>
      </c>
      <c r="Y13" s="84">
        <f>T13+Y12</f>
        <v>0</v>
      </c>
      <c r="Z13" s="85">
        <f>Z12/F13</f>
        <v>0.56837606837606836</v>
      </c>
      <c r="AA13" s="84"/>
      <c r="AB13" s="84">
        <f>W13+AB12</f>
        <v>1</v>
      </c>
      <c r="AC13" s="84">
        <f>X13+AC12</f>
        <v>11</v>
      </c>
      <c r="AD13" s="84">
        <f>Y13+AD12</f>
        <v>0</v>
      </c>
      <c r="AE13" s="85">
        <f>AE12/F13</f>
        <v>0.5854700854700855</v>
      </c>
      <c r="AF13" s="84"/>
      <c r="AG13" s="84">
        <f>AB13+AG12</f>
        <v>2</v>
      </c>
      <c r="AH13" s="84">
        <f>AC13+AH12</f>
        <v>11</v>
      </c>
      <c r="AI13" s="84">
        <f>AD13+AI12</f>
        <v>0</v>
      </c>
      <c r="AJ13" s="85">
        <f>AJ12/F13</f>
        <v>0.59401709401709402</v>
      </c>
      <c r="AK13" s="84"/>
      <c r="AL13" s="84">
        <f>AG13+AL12</f>
        <v>2</v>
      </c>
      <c r="AM13" s="84">
        <f>AH13+AM12</f>
        <v>11</v>
      </c>
      <c r="AN13" s="84">
        <f>AI13+AN12</f>
        <v>0</v>
      </c>
      <c r="AO13" s="85">
        <f>AO12/F13</f>
        <v>0.60256410256410253</v>
      </c>
      <c r="AP13" s="84"/>
      <c r="AQ13" s="84">
        <f>AL13+AQ12</f>
        <v>7</v>
      </c>
      <c r="AR13" s="84">
        <f>AM13+AR12</f>
        <v>84</v>
      </c>
      <c r="AS13" s="84">
        <f>AN13+AS12</f>
        <v>0</v>
      </c>
      <c r="AT13" s="85">
        <f>AT12/F13</f>
        <v>0.94444444444444442</v>
      </c>
      <c r="AU13" s="84"/>
      <c r="AV13" s="84">
        <f>AQ13+AV12</f>
        <v>19</v>
      </c>
      <c r="AW13" s="84">
        <f>AR13+AW12</f>
        <v>84</v>
      </c>
      <c r="AX13" s="84">
        <f>AS13+AX12</f>
        <v>0</v>
      </c>
      <c r="AY13" s="85">
        <f>AY12/F13</f>
        <v>1.0085470085470085</v>
      </c>
      <c r="AZ13" s="84"/>
      <c r="BA13" s="84">
        <f>AV13+BA12</f>
        <v>21</v>
      </c>
      <c r="BB13" s="84">
        <f>AW13+BB12</f>
        <v>89</v>
      </c>
      <c r="BC13" s="84">
        <f>AX13+BC12</f>
        <v>0</v>
      </c>
      <c r="BD13" s="85">
        <f>BD12/F13</f>
        <v>1.0384615384615385</v>
      </c>
      <c r="BE13" s="84"/>
      <c r="BF13" s="84">
        <f>BA13+BF12</f>
        <v>21</v>
      </c>
      <c r="BG13" s="84">
        <f>BB13+BG12</f>
        <v>89</v>
      </c>
      <c r="BH13" s="84">
        <f>BC13+BH12</f>
        <v>0</v>
      </c>
      <c r="BI13" s="85">
        <f>BI12/F13</f>
        <v>1.0384615384615385</v>
      </c>
      <c r="BJ13" s="84"/>
      <c r="BK13" s="84">
        <f>BF13+BK12</f>
        <v>21</v>
      </c>
      <c r="BL13" s="84">
        <f>BG13+BL12</f>
        <v>89</v>
      </c>
      <c r="BM13" s="84">
        <f>BH13+BM12</f>
        <v>0</v>
      </c>
      <c r="BN13" s="85">
        <f>BN12/F13</f>
        <v>1.0384615384615385</v>
      </c>
      <c r="BO13" s="84"/>
      <c r="BP13" s="84">
        <f>BK13+BP12</f>
        <v>21</v>
      </c>
      <c r="BQ13" s="84">
        <f>BL13+BQ12</f>
        <v>89</v>
      </c>
      <c r="BR13" s="84">
        <f>BM13+BR12</f>
        <v>0</v>
      </c>
      <c r="BS13" s="85">
        <f>BS12/F13</f>
        <v>1.0384615384615385</v>
      </c>
    </row>
    <row r="15" spans="1:71" x14ac:dyDescent="0.3">
      <c r="A15" s="20" t="s">
        <v>43</v>
      </c>
      <c r="B15" s="27"/>
      <c r="C15" s="28"/>
      <c r="D15" s="28"/>
      <c r="E15" s="29"/>
      <c r="F15" s="1"/>
      <c r="G15" s="2"/>
      <c r="H15" s="68"/>
      <c r="I15" s="68"/>
      <c r="J15" s="78"/>
      <c r="K15" s="1"/>
      <c r="L15" s="1"/>
      <c r="M15" s="9"/>
      <c r="N15" s="9"/>
      <c r="O15" s="9"/>
      <c r="P15" s="1"/>
      <c r="Q15" s="27"/>
      <c r="R15" s="9"/>
      <c r="S15" s="9"/>
      <c r="T15" s="9"/>
      <c r="U15" s="1"/>
      <c r="V15" s="9"/>
      <c r="W15" s="9"/>
      <c r="X15" s="9"/>
      <c r="Y15" s="9"/>
      <c r="Z15" s="1"/>
      <c r="AA15" s="9"/>
      <c r="AB15" s="9"/>
      <c r="AC15" s="9"/>
      <c r="AD15" s="9"/>
      <c r="AE15" s="1"/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/>
      <c r="AU15" s="9"/>
      <c r="AV15" s="9"/>
      <c r="AW15" s="9"/>
      <c r="AX15" s="9"/>
      <c r="AY15" s="1"/>
      <c r="AZ15" s="9"/>
      <c r="BA15" s="9"/>
      <c r="BB15" s="9"/>
      <c r="BC15" s="9"/>
      <c r="BD15" s="1"/>
      <c r="BE15" s="9"/>
      <c r="BF15" s="9"/>
      <c r="BG15" s="9"/>
      <c r="BH15" s="9"/>
      <c r="BI15" s="1"/>
      <c r="BJ15" s="9"/>
      <c r="BK15" s="9"/>
      <c r="BL15" s="9"/>
      <c r="BM15" s="9"/>
      <c r="BN15" s="1"/>
      <c r="BO15" s="9"/>
      <c r="BP15" s="9"/>
      <c r="BQ15" s="9"/>
      <c r="BR15" s="9"/>
      <c r="BS15" s="1"/>
    </row>
    <row r="16" spans="1:71" x14ac:dyDescent="0.3">
      <c r="A16" s="1"/>
      <c r="B16" s="107" t="s">
        <v>25</v>
      </c>
      <c r="C16" s="108">
        <v>6</v>
      </c>
      <c r="D16" s="108">
        <v>1064</v>
      </c>
      <c r="E16" s="109">
        <v>44</v>
      </c>
      <c r="F16" s="1">
        <f>IF(B16="MAL",E16,IF(E16&gt;=11,E16+variables!$B$1,11))</f>
        <v>45</v>
      </c>
      <c r="G16" s="2">
        <f>$BS16/F16</f>
        <v>0.46666666666666667</v>
      </c>
      <c r="H16" s="68">
        <v>21</v>
      </c>
      <c r="I16" s="68">
        <f>+H16+J16</f>
        <v>21</v>
      </c>
      <c r="J16" s="78"/>
      <c r="K16" s="9">
        <v>2023</v>
      </c>
      <c r="L16" s="55">
        <v>2023</v>
      </c>
      <c r="M16" s="9"/>
      <c r="N16" s="9"/>
      <c r="O16" s="9"/>
      <c r="P16" s="68">
        <f>SUM(M16:O16)+H16</f>
        <v>21</v>
      </c>
      <c r="Q16" s="31"/>
      <c r="R16" s="9"/>
      <c r="S16" s="9"/>
      <c r="T16" s="9"/>
      <c r="U16" s="1">
        <f>SUM(P16:T16)</f>
        <v>21</v>
      </c>
      <c r="V16" s="9"/>
      <c r="W16" s="9"/>
      <c r="X16" s="9"/>
      <c r="Y16" s="9"/>
      <c r="Z16" s="1">
        <f>SUM(U16:Y16)</f>
        <v>21</v>
      </c>
      <c r="AA16" s="9"/>
      <c r="AB16" s="9"/>
      <c r="AC16" s="9"/>
      <c r="AD16" s="9"/>
      <c r="AE16" s="1">
        <f>SUM(Z16:AD16)</f>
        <v>21</v>
      </c>
      <c r="AF16" s="9"/>
      <c r="AG16" s="9"/>
      <c r="AH16" s="9"/>
      <c r="AI16" s="9"/>
      <c r="AJ16" s="1">
        <f>SUM(AE16:AI16)</f>
        <v>21</v>
      </c>
      <c r="AK16" s="9"/>
      <c r="AL16" s="9"/>
      <c r="AM16" s="9"/>
      <c r="AN16" s="9"/>
      <c r="AO16" s="1">
        <f>SUM(AJ16:AN16)</f>
        <v>21</v>
      </c>
      <c r="AP16" s="9"/>
      <c r="AQ16" s="9"/>
      <c r="AR16" s="9"/>
      <c r="AS16" s="9"/>
      <c r="AT16" s="1">
        <f>SUM(AO16:AS16)</f>
        <v>21</v>
      </c>
      <c r="AU16" s="9"/>
      <c r="AV16" s="9"/>
      <c r="AW16" s="9"/>
      <c r="AX16" s="9"/>
      <c r="AY16" s="1">
        <f>SUM(AT16:AX16)</f>
        <v>21</v>
      </c>
      <c r="AZ16" s="9"/>
      <c r="BA16" s="9"/>
      <c r="BB16" s="9"/>
      <c r="BC16" s="9"/>
      <c r="BD16" s="1">
        <f>SUM(AY16:BC16)</f>
        <v>21</v>
      </c>
      <c r="BE16" s="9"/>
      <c r="BF16" s="9"/>
      <c r="BG16" s="9"/>
      <c r="BH16" s="9"/>
      <c r="BI16" s="1">
        <f>SUM(BD16:BH16)</f>
        <v>21</v>
      </c>
      <c r="BJ16" s="9"/>
      <c r="BK16" s="9"/>
      <c r="BL16" s="9"/>
      <c r="BM16" s="9"/>
      <c r="BN16" s="1">
        <f>SUM(BI16:BM16)</f>
        <v>21</v>
      </c>
      <c r="BO16" s="9"/>
      <c r="BP16" s="9"/>
      <c r="BQ16" s="9"/>
      <c r="BR16" s="9"/>
      <c r="BS16" s="1">
        <f>SUM(BN16:BR16)</f>
        <v>21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AR17" si="19">SUM(M16:M16)</f>
        <v>0</v>
      </c>
      <c r="N17" s="1">
        <f t="shared" si="19"/>
        <v>0</v>
      </c>
      <c r="O17" s="1">
        <f t="shared" si="19"/>
        <v>0</v>
      </c>
      <c r="P17" s="1">
        <f t="shared" si="19"/>
        <v>21</v>
      </c>
      <c r="Q17" s="1">
        <f t="shared" si="19"/>
        <v>0</v>
      </c>
      <c r="R17" s="1">
        <f t="shared" si="19"/>
        <v>0</v>
      </c>
      <c r="S17" s="1">
        <f t="shared" si="19"/>
        <v>0</v>
      </c>
      <c r="T17" s="1">
        <f t="shared" si="19"/>
        <v>0</v>
      </c>
      <c r="U17" s="1">
        <f t="shared" si="19"/>
        <v>21</v>
      </c>
      <c r="V17" s="1">
        <f t="shared" si="19"/>
        <v>0</v>
      </c>
      <c r="W17" s="1">
        <f t="shared" si="19"/>
        <v>0</v>
      </c>
      <c r="X17" s="1">
        <f t="shared" si="19"/>
        <v>0</v>
      </c>
      <c r="Y17" s="1">
        <f t="shared" si="19"/>
        <v>0</v>
      </c>
      <c r="Z17" s="1">
        <f t="shared" si="19"/>
        <v>21</v>
      </c>
      <c r="AA17" s="1">
        <f t="shared" si="19"/>
        <v>0</v>
      </c>
      <c r="AB17" s="1">
        <f t="shared" si="19"/>
        <v>0</v>
      </c>
      <c r="AC17" s="1">
        <f t="shared" si="19"/>
        <v>0</v>
      </c>
      <c r="AD17" s="1">
        <f t="shared" si="19"/>
        <v>0</v>
      </c>
      <c r="AE17" s="1">
        <f t="shared" si="19"/>
        <v>21</v>
      </c>
      <c r="AF17" s="1">
        <f t="shared" si="19"/>
        <v>0</v>
      </c>
      <c r="AG17" s="1">
        <f t="shared" si="19"/>
        <v>0</v>
      </c>
      <c r="AH17" s="1">
        <f t="shared" si="19"/>
        <v>0</v>
      </c>
      <c r="AI17" s="1">
        <f t="shared" si="19"/>
        <v>0</v>
      </c>
      <c r="AJ17" s="1">
        <f t="shared" si="19"/>
        <v>21</v>
      </c>
      <c r="AK17" s="1">
        <f t="shared" si="19"/>
        <v>0</v>
      </c>
      <c r="AL17" s="1">
        <f t="shared" si="19"/>
        <v>0</v>
      </c>
      <c r="AM17" s="1">
        <f t="shared" si="19"/>
        <v>0</v>
      </c>
      <c r="AN17" s="1">
        <f t="shared" si="19"/>
        <v>0</v>
      </c>
      <c r="AO17" s="1">
        <f t="shared" si="19"/>
        <v>21</v>
      </c>
      <c r="AP17" s="1">
        <f t="shared" si="19"/>
        <v>0</v>
      </c>
      <c r="AQ17" s="1">
        <f t="shared" si="19"/>
        <v>0</v>
      </c>
      <c r="AR17" s="1">
        <f t="shared" si="19"/>
        <v>0</v>
      </c>
      <c r="AS17" s="1">
        <f t="shared" ref="AS17:BN17" si="20">SUM(AS16:AS16)</f>
        <v>0</v>
      </c>
      <c r="AT17" s="1">
        <f t="shared" si="20"/>
        <v>21</v>
      </c>
      <c r="AU17" s="1">
        <f t="shared" si="20"/>
        <v>0</v>
      </c>
      <c r="AV17" s="1">
        <f t="shared" si="20"/>
        <v>0</v>
      </c>
      <c r="AW17" s="1">
        <f t="shared" si="20"/>
        <v>0</v>
      </c>
      <c r="AX17" s="1">
        <f t="shared" si="20"/>
        <v>0</v>
      </c>
      <c r="AY17" s="1">
        <f t="shared" si="20"/>
        <v>21</v>
      </c>
      <c r="AZ17" s="1">
        <f t="shared" si="20"/>
        <v>0</v>
      </c>
      <c r="BA17" s="1">
        <f t="shared" si="20"/>
        <v>0</v>
      </c>
      <c r="BB17" s="1">
        <f t="shared" si="20"/>
        <v>0</v>
      </c>
      <c r="BC17" s="1">
        <f t="shared" si="20"/>
        <v>0</v>
      </c>
      <c r="BD17" s="1">
        <f t="shared" si="20"/>
        <v>21</v>
      </c>
      <c r="BE17" s="1">
        <f t="shared" si="20"/>
        <v>0</v>
      </c>
      <c r="BF17" s="1">
        <f t="shared" si="20"/>
        <v>0</v>
      </c>
      <c r="BG17" s="1">
        <f t="shared" si="20"/>
        <v>0</v>
      </c>
      <c r="BH17" s="1">
        <f t="shared" si="20"/>
        <v>0</v>
      </c>
      <c r="BI17" s="1">
        <f t="shared" si="20"/>
        <v>21</v>
      </c>
      <c r="BJ17" s="1">
        <f t="shared" si="20"/>
        <v>0</v>
      </c>
      <c r="BK17" s="1">
        <f t="shared" si="20"/>
        <v>0</v>
      </c>
      <c r="BL17" s="1">
        <f t="shared" si="20"/>
        <v>0</v>
      </c>
      <c r="BM17" s="1">
        <f t="shared" si="20"/>
        <v>0</v>
      </c>
      <c r="BN17" s="1">
        <f t="shared" si="20"/>
        <v>21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21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44</v>
      </c>
      <c r="F18" s="1">
        <f>SUM(F16:F16)</f>
        <v>45</v>
      </c>
      <c r="G18" s="2">
        <f>$BS17/F18</f>
        <v>0.46666666666666667</v>
      </c>
      <c r="H18" s="68">
        <f>SUM(H16:H16)</f>
        <v>21</v>
      </c>
      <c r="I18" s="68">
        <f>SUM(I16:I16)</f>
        <v>21</v>
      </c>
      <c r="J18" s="68">
        <f>SUM(J16:J16)</f>
        <v>0</v>
      </c>
      <c r="K18" s="1"/>
      <c r="L18" s="1"/>
      <c r="M18" s="1"/>
      <c r="N18" s="1"/>
      <c r="O18" s="1"/>
      <c r="P18" s="2">
        <f>P17/F18</f>
        <v>0.46666666666666667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0.46666666666666667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0.46666666666666667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0.46666666666666667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0.46666666666666667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0.46666666666666667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0.46666666666666667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0.46666666666666667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0.46666666666666667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0.46666666666666667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0.46666666666666667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0.46666666666666667</v>
      </c>
    </row>
    <row r="20" spans="1:71" x14ac:dyDescent="0.3">
      <c r="A20" s="20" t="s">
        <v>168</v>
      </c>
      <c r="B20" s="1"/>
      <c r="C20" s="1"/>
      <c r="D20" s="1"/>
      <c r="E20" s="29"/>
      <c r="F20" s="1"/>
      <c r="G20" s="2"/>
      <c r="H20" s="68"/>
      <c r="I20" s="68"/>
      <c r="J20" s="78"/>
      <c r="K20" s="9">
        <v>2025</v>
      </c>
      <c r="L20" s="9">
        <v>2024</v>
      </c>
      <c r="M20" s="9"/>
      <c r="N20" s="9"/>
      <c r="O20" s="9"/>
      <c r="P20" s="68">
        <f>+H20</f>
        <v>0</v>
      </c>
      <c r="Q20" s="9"/>
      <c r="R20" s="9"/>
      <c r="S20" s="9"/>
      <c r="T20" s="9"/>
      <c r="U20" s="1">
        <f t="shared" ref="U20:U27" si="21">SUM(P20:T20)</f>
        <v>0</v>
      </c>
      <c r="V20" s="9"/>
      <c r="W20" s="9"/>
      <c r="X20" s="9"/>
      <c r="Y20" s="9"/>
      <c r="Z20" s="1">
        <f t="shared" ref="Z20:Z27" si="22">SUM(U20:Y20)</f>
        <v>0</v>
      </c>
      <c r="AA20" s="9"/>
      <c r="AB20" s="9"/>
      <c r="AC20" s="9"/>
      <c r="AD20" s="9"/>
      <c r="AE20" s="1">
        <f t="shared" ref="AE20:AE27" si="23">SUM(Z20:AD20)</f>
        <v>0</v>
      </c>
      <c r="AF20" s="9"/>
      <c r="AG20" s="9"/>
      <c r="AH20" s="9"/>
      <c r="AI20" s="9"/>
      <c r="AJ20" s="1">
        <f t="shared" ref="AJ20:AJ27" si="24">SUM(AE20:AI20)</f>
        <v>0</v>
      </c>
      <c r="AK20" s="9"/>
      <c r="AL20" s="9"/>
      <c r="AM20" s="9"/>
      <c r="AN20" s="9"/>
      <c r="AO20" s="1">
        <f t="shared" ref="AO20:AO27" si="25">SUM(AJ20:AN20)</f>
        <v>0</v>
      </c>
      <c r="AP20" s="9"/>
      <c r="AQ20" s="9"/>
      <c r="AR20" s="9"/>
      <c r="AS20" s="9"/>
      <c r="AT20" s="1">
        <f t="shared" ref="AT20:AT27" si="26">SUM(AO20:AS20)</f>
        <v>0</v>
      </c>
      <c r="AU20" s="9"/>
      <c r="AV20" s="9"/>
      <c r="AW20" s="9"/>
      <c r="AX20" s="9"/>
      <c r="AY20" s="1">
        <f t="shared" ref="AY20:AY27" si="27">SUM(AT20:AX20)</f>
        <v>0</v>
      </c>
      <c r="AZ20" s="9"/>
      <c r="BA20" s="9"/>
      <c r="BB20" s="9"/>
      <c r="BC20" s="9"/>
      <c r="BD20" s="1">
        <f t="shared" ref="BD20:BD27" si="28">SUM(AY20:BC20)</f>
        <v>0</v>
      </c>
      <c r="BE20" s="9"/>
      <c r="BF20" s="9"/>
      <c r="BG20" s="9"/>
      <c r="BH20" s="9"/>
      <c r="BI20" s="1">
        <f t="shared" ref="BI20:BI27" si="29">SUM(BD20:BH20)</f>
        <v>0</v>
      </c>
      <c r="BJ20" s="9"/>
      <c r="BK20" s="9"/>
      <c r="BL20" s="9"/>
      <c r="BM20" s="9"/>
      <c r="BN20" s="1">
        <f t="shared" ref="BN20:BN27" si="30">SUM(BI20:BM20)</f>
        <v>0</v>
      </c>
      <c r="BO20" s="9"/>
      <c r="BP20" s="9"/>
      <c r="BQ20" s="9"/>
      <c r="BR20" s="9"/>
      <c r="BS20" s="1">
        <f t="shared" ref="BS20:BS27" si="31">SUM(BN20:BR20)</f>
        <v>0</v>
      </c>
    </row>
    <row r="21" spans="1:71" s="171" customFormat="1" x14ac:dyDescent="0.3">
      <c r="A21" s="164"/>
      <c r="B21" s="216" t="s">
        <v>262</v>
      </c>
      <c r="C21" s="174">
        <v>6</v>
      </c>
      <c r="D21" s="174">
        <v>1865</v>
      </c>
      <c r="E21" s="174">
        <v>30</v>
      </c>
      <c r="F21" s="164"/>
      <c r="G21" s="166">
        <f>$BS21/E21</f>
        <v>1.0333333333333334</v>
      </c>
      <c r="H21" s="167">
        <v>17</v>
      </c>
      <c r="I21" s="167">
        <f t="shared" ref="I21:I27" si="32">+H21+J21</f>
        <v>17</v>
      </c>
      <c r="J21" s="169"/>
      <c r="K21" s="170">
        <v>2025</v>
      </c>
      <c r="L21" s="170">
        <v>2025</v>
      </c>
      <c r="M21" s="170"/>
      <c r="N21" s="170"/>
      <c r="O21" s="170"/>
      <c r="P21" s="167">
        <f t="shared" ref="P21:P27" si="33">SUM(M21:O21)+H21</f>
        <v>17</v>
      </c>
      <c r="Q21" s="170"/>
      <c r="R21" s="170"/>
      <c r="S21" s="170"/>
      <c r="T21" s="170"/>
      <c r="U21" s="164">
        <f t="shared" si="21"/>
        <v>17</v>
      </c>
      <c r="V21" s="170"/>
      <c r="W21" s="170"/>
      <c r="X21" s="170"/>
      <c r="Y21" s="170"/>
      <c r="Z21" s="164">
        <f t="shared" si="22"/>
        <v>17</v>
      </c>
      <c r="AA21" s="170"/>
      <c r="AB21" s="170"/>
      <c r="AC21" s="170"/>
      <c r="AD21" s="170"/>
      <c r="AE21" s="164">
        <f t="shared" si="23"/>
        <v>17</v>
      </c>
      <c r="AF21" s="170"/>
      <c r="AG21" s="170"/>
      <c r="AH21" s="170"/>
      <c r="AI21" s="170"/>
      <c r="AJ21" s="164">
        <f t="shared" si="24"/>
        <v>17</v>
      </c>
      <c r="AK21" s="170"/>
      <c r="AL21" s="170"/>
      <c r="AM21" s="170"/>
      <c r="AN21" s="170"/>
      <c r="AO21" s="164">
        <f t="shared" si="25"/>
        <v>17</v>
      </c>
      <c r="AP21" s="170"/>
      <c r="AQ21" s="170"/>
      <c r="AR21" s="170"/>
      <c r="AS21" s="170"/>
      <c r="AT21" s="164">
        <f t="shared" si="26"/>
        <v>17</v>
      </c>
      <c r="AU21" s="170"/>
      <c r="AV21" s="170"/>
      <c r="AW21" s="170"/>
      <c r="AX21" s="170"/>
      <c r="AY21" s="164">
        <f t="shared" si="27"/>
        <v>17</v>
      </c>
      <c r="AZ21" s="170"/>
      <c r="BA21" s="170">
        <v>1</v>
      </c>
      <c r="BB21" s="170">
        <v>13</v>
      </c>
      <c r="BC21" s="170"/>
      <c r="BD21" s="164">
        <f t="shared" si="28"/>
        <v>31</v>
      </c>
      <c r="BE21" s="170"/>
      <c r="BF21" s="170"/>
      <c r="BG21" s="170"/>
      <c r="BH21" s="170"/>
      <c r="BI21" s="164">
        <f t="shared" si="29"/>
        <v>31</v>
      </c>
      <c r="BJ21" s="170"/>
      <c r="BK21" s="170"/>
      <c r="BL21" s="170"/>
      <c r="BM21" s="170"/>
      <c r="BN21" s="164">
        <f t="shared" si="30"/>
        <v>31</v>
      </c>
      <c r="BO21" s="170"/>
      <c r="BP21" s="170"/>
      <c r="BQ21" s="170"/>
      <c r="BR21" s="170"/>
      <c r="BS21" s="164">
        <f t="shared" si="31"/>
        <v>31</v>
      </c>
    </row>
    <row r="22" spans="1:71" s="171" customFormat="1" x14ac:dyDescent="0.3">
      <c r="A22" s="164"/>
      <c r="B22" s="216" t="s">
        <v>142</v>
      </c>
      <c r="C22" s="174">
        <v>9</v>
      </c>
      <c r="D22" s="174">
        <v>1621</v>
      </c>
      <c r="E22" s="174">
        <v>34</v>
      </c>
      <c r="F22" s="164"/>
      <c r="G22" s="166">
        <f t="shared" ref="G22:G27" si="34">$BS22/E22</f>
        <v>1.0294117647058822</v>
      </c>
      <c r="H22" s="167">
        <v>18</v>
      </c>
      <c r="I22" s="167">
        <f t="shared" si="32"/>
        <v>18</v>
      </c>
      <c r="J22" s="169"/>
      <c r="K22" s="170">
        <v>2025</v>
      </c>
      <c r="L22" s="170">
        <v>2025</v>
      </c>
      <c r="M22" s="170"/>
      <c r="N22" s="170"/>
      <c r="O22" s="170"/>
      <c r="P22" s="167">
        <f t="shared" si="33"/>
        <v>18</v>
      </c>
      <c r="Q22" s="170"/>
      <c r="R22" s="170"/>
      <c r="S22" s="170"/>
      <c r="T22" s="170"/>
      <c r="U22" s="164">
        <f t="shared" si="21"/>
        <v>18</v>
      </c>
      <c r="V22" s="170"/>
      <c r="W22" s="170"/>
      <c r="X22" s="170"/>
      <c r="Y22" s="170"/>
      <c r="Z22" s="164">
        <f t="shared" si="22"/>
        <v>18</v>
      </c>
      <c r="AA22" s="170"/>
      <c r="AB22" s="170"/>
      <c r="AC22" s="170"/>
      <c r="AD22" s="170"/>
      <c r="AE22" s="164">
        <f t="shared" si="23"/>
        <v>18</v>
      </c>
      <c r="AF22" s="170"/>
      <c r="AG22" s="170"/>
      <c r="AH22" s="170"/>
      <c r="AI22" s="170"/>
      <c r="AJ22" s="164">
        <f t="shared" si="24"/>
        <v>18</v>
      </c>
      <c r="AK22" s="170"/>
      <c r="AL22" s="170"/>
      <c r="AM22" s="170"/>
      <c r="AN22" s="170"/>
      <c r="AO22" s="164">
        <f t="shared" si="25"/>
        <v>18</v>
      </c>
      <c r="AP22" s="170"/>
      <c r="AQ22" s="170"/>
      <c r="AR22" s="170">
        <v>16</v>
      </c>
      <c r="AS22" s="170">
        <v>1</v>
      </c>
      <c r="AT22" s="164">
        <f t="shared" si="26"/>
        <v>35</v>
      </c>
      <c r="AU22" s="170"/>
      <c r="AV22" s="170"/>
      <c r="AW22" s="170"/>
      <c r="AX22" s="170"/>
      <c r="AY22" s="164">
        <f t="shared" si="27"/>
        <v>35</v>
      </c>
      <c r="AZ22" s="170"/>
      <c r="BA22" s="170"/>
      <c r="BB22" s="170"/>
      <c r="BC22" s="170"/>
      <c r="BD22" s="164">
        <f t="shared" si="28"/>
        <v>35</v>
      </c>
      <c r="BE22" s="170"/>
      <c r="BF22" s="170"/>
      <c r="BG22" s="170"/>
      <c r="BH22" s="170"/>
      <c r="BI22" s="164">
        <f t="shared" si="29"/>
        <v>35</v>
      </c>
      <c r="BJ22" s="170"/>
      <c r="BK22" s="170"/>
      <c r="BL22" s="170"/>
      <c r="BM22" s="170"/>
      <c r="BN22" s="164">
        <f t="shared" si="30"/>
        <v>35</v>
      </c>
      <c r="BO22" s="170"/>
      <c r="BP22" s="170"/>
      <c r="BQ22" s="170"/>
      <c r="BR22" s="170"/>
      <c r="BS22" s="164">
        <f t="shared" si="31"/>
        <v>35</v>
      </c>
    </row>
    <row r="23" spans="1:71" s="88" customFormat="1" x14ac:dyDescent="0.3">
      <c r="A23" s="84"/>
      <c r="B23" s="145" t="s">
        <v>178</v>
      </c>
      <c r="C23" s="147">
        <v>14</v>
      </c>
      <c r="D23" s="147">
        <v>2312</v>
      </c>
      <c r="E23" s="147">
        <v>20</v>
      </c>
      <c r="F23" s="84"/>
      <c r="G23" s="85">
        <f t="shared" si="34"/>
        <v>0.95</v>
      </c>
      <c r="H23" s="86">
        <v>17</v>
      </c>
      <c r="I23" s="86">
        <f t="shared" si="32"/>
        <v>17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17</v>
      </c>
      <c r="Q23" s="87"/>
      <c r="R23" s="87"/>
      <c r="S23" s="87"/>
      <c r="T23" s="87"/>
      <c r="U23" s="84">
        <f t="shared" si="21"/>
        <v>17</v>
      </c>
      <c r="V23" s="87"/>
      <c r="W23" s="87"/>
      <c r="X23" s="87"/>
      <c r="Y23" s="87"/>
      <c r="Z23" s="84">
        <f t="shared" si="22"/>
        <v>17</v>
      </c>
      <c r="AA23" s="87"/>
      <c r="AB23" s="87"/>
      <c r="AC23" s="87"/>
      <c r="AD23" s="87"/>
      <c r="AE23" s="84">
        <f t="shared" si="23"/>
        <v>17</v>
      </c>
      <c r="AF23" s="87"/>
      <c r="AG23" s="87"/>
      <c r="AH23" s="87"/>
      <c r="AI23" s="87"/>
      <c r="AJ23" s="84">
        <f t="shared" si="24"/>
        <v>17</v>
      </c>
      <c r="AK23" s="87"/>
      <c r="AL23" s="87"/>
      <c r="AM23" s="87"/>
      <c r="AN23" s="87"/>
      <c r="AO23" s="84">
        <f t="shared" si="25"/>
        <v>17</v>
      </c>
      <c r="AP23" s="87"/>
      <c r="AQ23" s="87"/>
      <c r="AR23" s="87"/>
      <c r="AS23" s="87"/>
      <c r="AT23" s="84">
        <f t="shared" si="26"/>
        <v>17</v>
      </c>
      <c r="AU23" s="87"/>
      <c r="AV23" s="87"/>
      <c r="AW23" s="87">
        <v>2</v>
      </c>
      <c r="AX23" s="87"/>
      <c r="AY23" s="84">
        <f t="shared" si="27"/>
        <v>19</v>
      </c>
      <c r="AZ23" s="87"/>
      <c r="BA23" s="87"/>
      <c r="BB23" s="87"/>
      <c r="BC23" s="87"/>
      <c r="BD23" s="84">
        <f t="shared" si="28"/>
        <v>19</v>
      </c>
      <c r="BE23" s="87"/>
      <c r="BF23" s="87"/>
      <c r="BG23" s="87"/>
      <c r="BH23" s="87"/>
      <c r="BI23" s="84">
        <f t="shared" si="29"/>
        <v>19</v>
      </c>
      <c r="BJ23" s="87"/>
      <c r="BK23" s="87"/>
      <c r="BL23" s="87"/>
      <c r="BM23" s="87"/>
      <c r="BN23" s="84">
        <f t="shared" si="30"/>
        <v>19</v>
      </c>
      <c r="BO23" s="87"/>
      <c r="BP23" s="87"/>
      <c r="BQ23" s="87"/>
      <c r="BR23" s="87"/>
      <c r="BS23" s="84">
        <f t="shared" si="31"/>
        <v>19</v>
      </c>
    </row>
    <row r="24" spans="1:71" s="171" customFormat="1" x14ac:dyDescent="0.3">
      <c r="A24" s="217"/>
      <c r="B24" s="216" t="s">
        <v>380</v>
      </c>
      <c r="C24" s="174">
        <v>21</v>
      </c>
      <c r="D24" s="174">
        <v>2112</v>
      </c>
      <c r="E24" s="174">
        <v>25</v>
      </c>
      <c r="F24" s="164"/>
      <c r="G24" s="166">
        <f t="shared" si="34"/>
        <v>1.08</v>
      </c>
      <c r="H24" s="167">
        <v>8</v>
      </c>
      <c r="I24" s="167">
        <f t="shared" si="32"/>
        <v>10</v>
      </c>
      <c r="J24" s="169">
        <v>2</v>
      </c>
      <c r="K24" s="170">
        <v>2025</v>
      </c>
      <c r="L24" s="170">
        <v>2025</v>
      </c>
      <c r="M24" s="170"/>
      <c r="N24" s="170"/>
      <c r="O24" s="170"/>
      <c r="P24" s="167">
        <f t="shared" si="33"/>
        <v>8</v>
      </c>
      <c r="Q24" s="170"/>
      <c r="R24" s="170"/>
      <c r="S24" s="170"/>
      <c r="T24" s="170"/>
      <c r="U24" s="164">
        <f t="shared" si="21"/>
        <v>8</v>
      </c>
      <c r="V24" s="170"/>
      <c r="W24" s="170"/>
      <c r="X24" s="170"/>
      <c r="Y24" s="170"/>
      <c r="Z24" s="164">
        <f t="shared" si="22"/>
        <v>8</v>
      </c>
      <c r="AA24" s="170"/>
      <c r="AB24" s="170"/>
      <c r="AC24" s="170"/>
      <c r="AD24" s="170"/>
      <c r="AE24" s="164">
        <f t="shared" si="23"/>
        <v>8</v>
      </c>
      <c r="AF24" s="170"/>
      <c r="AG24" s="170"/>
      <c r="AH24" s="170"/>
      <c r="AI24" s="170"/>
      <c r="AJ24" s="164">
        <f t="shared" si="24"/>
        <v>8</v>
      </c>
      <c r="AK24" s="170"/>
      <c r="AL24" s="170"/>
      <c r="AM24" s="170"/>
      <c r="AN24" s="170"/>
      <c r="AO24" s="164">
        <f t="shared" si="25"/>
        <v>8</v>
      </c>
      <c r="AP24" s="170"/>
      <c r="AQ24" s="170"/>
      <c r="AR24" s="170">
        <v>17</v>
      </c>
      <c r="AS24" s="170"/>
      <c r="AT24" s="164">
        <f t="shared" si="26"/>
        <v>25</v>
      </c>
      <c r="AU24" s="170"/>
      <c r="AV24" s="170"/>
      <c r="AW24" s="170"/>
      <c r="AX24" s="170"/>
      <c r="AY24" s="164">
        <f t="shared" si="27"/>
        <v>25</v>
      </c>
      <c r="AZ24" s="170"/>
      <c r="BA24" s="170"/>
      <c r="BB24" s="170"/>
      <c r="BC24" s="170"/>
      <c r="BD24" s="164">
        <f t="shared" si="28"/>
        <v>25</v>
      </c>
      <c r="BE24" s="170"/>
      <c r="BF24" s="170">
        <v>2</v>
      </c>
      <c r="BG24" s="170"/>
      <c r="BH24" s="170"/>
      <c r="BI24" s="164">
        <f t="shared" si="29"/>
        <v>27</v>
      </c>
      <c r="BJ24" s="170"/>
      <c r="BK24" s="170"/>
      <c r="BL24" s="170"/>
      <c r="BM24" s="170"/>
      <c r="BN24" s="164">
        <f t="shared" si="30"/>
        <v>27</v>
      </c>
      <c r="BO24" s="170"/>
      <c r="BP24" s="170"/>
      <c r="BQ24" s="170"/>
      <c r="BR24" s="170"/>
      <c r="BS24" s="164">
        <f t="shared" si="31"/>
        <v>27</v>
      </c>
    </row>
    <row r="25" spans="1:71" s="171" customFormat="1" x14ac:dyDescent="0.3">
      <c r="A25" s="217"/>
      <c r="B25" s="216" t="s">
        <v>169</v>
      </c>
      <c r="C25" s="174">
        <v>23</v>
      </c>
      <c r="D25" s="174">
        <v>2037</v>
      </c>
      <c r="E25" s="174">
        <v>48</v>
      </c>
      <c r="F25" s="164"/>
      <c r="G25" s="166">
        <f t="shared" si="34"/>
        <v>1.1875</v>
      </c>
      <c r="H25" s="167">
        <v>18</v>
      </c>
      <c r="I25" s="167">
        <f t="shared" si="32"/>
        <v>23</v>
      </c>
      <c r="J25" s="169">
        <v>5</v>
      </c>
      <c r="K25" s="170">
        <v>2025</v>
      </c>
      <c r="L25" s="170">
        <v>2025</v>
      </c>
      <c r="M25" s="170">
        <v>3</v>
      </c>
      <c r="N25" s="170">
        <v>4</v>
      </c>
      <c r="O25" s="170">
        <v>3</v>
      </c>
      <c r="P25" s="167">
        <f t="shared" si="33"/>
        <v>28</v>
      </c>
      <c r="Q25" s="170"/>
      <c r="R25" s="170">
        <v>1</v>
      </c>
      <c r="S25" s="170"/>
      <c r="T25" s="170"/>
      <c r="U25" s="164">
        <f t="shared" si="21"/>
        <v>29</v>
      </c>
      <c r="V25" s="170"/>
      <c r="W25" s="170"/>
      <c r="X25" s="170">
        <v>21</v>
      </c>
      <c r="Y25" s="170"/>
      <c r="Z25" s="164">
        <f t="shared" si="22"/>
        <v>50</v>
      </c>
      <c r="AA25" s="170"/>
      <c r="AB25" s="170"/>
      <c r="AC25" s="170">
        <v>5</v>
      </c>
      <c r="AD25" s="170"/>
      <c r="AE25" s="164">
        <f t="shared" si="23"/>
        <v>55</v>
      </c>
      <c r="AF25" s="170"/>
      <c r="AG25" s="170"/>
      <c r="AH25" s="170">
        <v>2</v>
      </c>
      <c r="AI25" s="170"/>
      <c r="AJ25" s="164">
        <f t="shared" si="24"/>
        <v>57</v>
      </c>
      <c r="AK25" s="170"/>
      <c r="AL25" s="170"/>
      <c r="AM25" s="170"/>
      <c r="AN25" s="170"/>
      <c r="AO25" s="164">
        <f t="shared" si="25"/>
        <v>57</v>
      </c>
      <c r="AP25" s="170"/>
      <c r="AQ25" s="170"/>
      <c r="AR25" s="170"/>
      <c r="AS25" s="170"/>
      <c r="AT25" s="164">
        <f t="shared" si="26"/>
        <v>57</v>
      </c>
      <c r="AU25" s="170"/>
      <c r="AV25" s="170"/>
      <c r="AW25" s="170"/>
      <c r="AX25" s="170"/>
      <c r="AY25" s="164">
        <f t="shared" si="27"/>
        <v>57</v>
      </c>
      <c r="AZ25" s="170"/>
      <c r="BA25" s="170"/>
      <c r="BB25" s="170"/>
      <c r="BC25" s="170"/>
      <c r="BD25" s="164">
        <f t="shared" si="28"/>
        <v>57</v>
      </c>
      <c r="BE25" s="170"/>
      <c r="BF25" s="170"/>
      <c r="BG25" s="170"/>
      <c r="BH25" s="170"/>
      <c r="BI25" s="164">
        <f t="shared" si="29"/>
        <v>57</v>
      </c>
      <c r="BJ25" s="170"/>
      <c r="BK25" s="170"/>
      <c r="BL25" s="170"/>
      <c r="BM25" s="170"/>
      <c r="BN25" s="164">
        <f t="shared" si="30"/>
        <v>57</v>
      </c>
      <c r="BO25" s="170"/>
      <c r="BP25" s="170"/>
      <c r="BQ25" s="170"/>
      <c r="BR25" s="170"/>
      <c r="BS25" s="164">
        <f t="shared" si="31"/>
        <v>57</v>
      </c>
    </row>
    <row r="26" spans="1:71" s="88" customFormat="1" x14ac:dyDescent="0.3">
      <c r="A26" s="84"/>
      <c r="B26" s="123" t="s">
        <v>17</v>
      </c>
      <c r="C26" s="147">
        <v>38</v>
      </c>
      <c r="D26" s="147">
        <v>1464</v>
      </c>
      <c r="E26" s="147">
        <v>19</v>
      </c>
      <c r="F26" s="84"/>
      <c r="G26" s="85">
        <f t="shared" si="34"/>
        <v>0.84210526315789469</v>
      </c>
      <c r="H26" s="86">
        <v>2</v>
      </c>
      <c r="I26" s="86">
        <f t="shared" si="32"/>
        <v>2</v>
      </c>
      <c r="J26" s="93"/>
      <c r="K26" s="87">
        <v>2025</v>
      </c>
      <c r="L26" s="87">
        <v>2025</v>
      </c>
      <c r="M26" s="87"/>
      <c r="N26" s="87"/>
      <c r="O26" s="87"/>
      <c r="P26" s="86">
        <f t="shared" si="33"/>
        <v>2</v>
      </c>
      <c r="Q26" s="87"/>
      <c r="R26" s="87"/>
      <c r="S26" s="87"/>
      <c r="T26" s="87"/>
      <c r="U26" s="84">
        <f t="shared" si="21"/>
        <v>2</v>
      </c>
      <c r="V26" s="87"/>
      <c r="W26" s="87"/>
      <c r="X26" s="87"/>
      <c r="Y26" s="87"/>
      <c r="Z26" s="84">
        <f t="shared" si="22"/>
        <v>2</v>
      </c>
      <c r="AA26" s="87"/>
      <c r="AB26" s="87"/>
      <c r="AC26" s="87"/>
      <c r="AD26" s="87"/>
      <c r="AE26" s="84">
        <f t="shared" si="23"/>
        <v>2</v>
      </c>
      <c r="AF26" s="87"/>
      <c r="AG26" s="87"/>
      <c r="AH26" s="87"/>
      <c r="AI26" s="87"/>
      <c r="AJ26" s="84">
        <f t="shared" si="24"/>
        <v>2</v>
      </c>
      <c r="AK26" s="87"/>
      <c r="AL26" s="87"/>
      <c r="AM26" s="87"/>
      <c r="AN26" s="87"/>
      <c r="AO26" s="84">
        <f t="shared" si="25"/>
        <v>2</v>
      </c>
      <c r="AP26" s="87"/>
      <c r="AQ26" s="87"/>
      <c r="AR26" s="87"/>
      <c r="AS26" s="87"/>
      <c r="AT26" s="84">
        <f t="shared" si="26"/>
        <v>2</v>
      </c>
      <c r="AU26" s="87"/>
      <c r="AV26" s="87">
        <v>1</v>
      </c>
      <c r="AW26" s="87">
        <v>13</v>
      </c>
      <c r="AX26" s="87"/>
      <c r="AY26" s="84">
        <f t="shared" si="27"/>
        <v>16</v>
      </c>
      <c r="AZ26" s="87"/>
      <c r="BA26" s="87"/>
      <c r="BB26" s="87"/>
      <c r="BC26" s="87"/>
      <c r="BD26" s="84">
        <f t="shared" si="28"/>
        <v>16</v>
      </c>
      <c r="BE26" s="87"/>
      <c r="BF26" s="87"/>
      <c r="BG26" s="87"/>
      <c r="BH26" s="87"/>
      <c r="BI26" s="84">
        <f t="shared" si="29"/>
        <v>16</v>
      </c>
      <c r="BJ26" s="87"/>
      <c r="BK26" s="87"/>
      <c r="BL26" s="87"/>
      <c r="BM26" s="87"/>
      <c r="BN26" s="84">
        <f t="shared" si="30"/>
        <v>16</v>
      </c>
      <c r="BO26" s="87"/>
      <c r="BP26" s="87"/>
      <c r="BQ26" s="87"/>
      <c r="BR26" s="87"/>
      <c r="BS26" s="84">
        <f t="shared" si="31"/>
        <v>16</v>
      </c>
    </row>
    <row r="27" spans="1:71" s="88" customFormat="1" x14ac:dyDescent="0.3">
      <c r="A27" s="84"/>
      <c r="B27" s="145" t="s">
        <v>105</v>
      </c>
      <c r="C27" s="147">
        <v>41</v>
      </c>
      <c r="D27" s="147">
        <v>7591</v>
      </c>
      <c r="E27" s="147">
        <v>68</v>
      </c>
      <c r="F27" s="84"/>
      <c r="G27" s="85">
        <f t="shared" si="34"/>
        <v>0.80882352941176472</v>
      </c>
      <c r="H27" s="86">
        <v>25</v>
      </c>
      <c r="I27" s="86">
        <f t="shared" si="32"/>
        <v>26</v>
      </c>
      <c r="J27" s="93">
        <v>1</v>
      </c>
      <c r="K27" s="87">
        <v>2025</v>
      </c>
      <c r="L27" s="87">
        <v>2024</v>
      </c>
      <c r="M27" s="87">
        <v>3</v>
      </c>
      <c r="N27" s="87"/>
      <c r="O27" s="87"/>
      <c r="P27" s="86">
        <f t="shared" si="33"/>
        <v>28</v>
      </c>
      <c r="Q27" s="87"/>
      <c r="R27" s="87"/>
      <c r="S27" s="87"/>
      <c r="T27" s="87"/>
      <c r="U27" s="84">
        <f t="shared" si="21"/>
        <v>28</v>
      </c>
      <c r="V27" s="87"/>
      <c r="W27" s="87"/>
      <c r="X27" s="87">
        <v>18</v>
      </c>
      <c r="Y27" s="87"/>
      <c r="Z27" s="84">
        <f t="shared" si="22"/>
        <v>46</v>
      </c>
      <c r="AA27" s="87"/>
      <c r="AB27" s="87"/>
      <c r="AC27" s="87"/>
      <c r="AD27" s="87"/>
      <c r="AE27" s="84">
        <f t="shared" si="23"/>
        <v>46</v>
      </c>
      <c r="AF27" s="87"/>
      <c r="AG27" s="87"/>
      <c r="AH27" s="87"/>
      <c r="AI27" s="87"/>
      <c r="AJ27" s="84">
        <f t="shared" si="24"/>
        <v>46</v>
      </c>
      <c r="AK27" s="87"/>
      <c r="AL27" s="87">
        <v>1</v>
      </c>
      <c r="AM27" s="87">
        <v>4</v>
      </c>
      <c r="AN27" s="87"/>
      <c r="AO27" s="84">
        <f t="shared" si="25"/>
        <v>51</v>
      </c>
      <c r="AP27" s="87"/>
      <c r="AQ27" s="87"/>
      <c r="AR27" s="87">
        <v>1</v>
      </c>
      <c r="AS27" s="87"/>
      <c r="AT27" s="84">
        <f t="shared" si="26"/>
        <v>52</v>
      </c>
      <c r="AU27" s="87">
        <v>1</v>
      </c>
      <c r="AV27" s="87"/>
      <c r="AW27" s="87">
        <v>2</v>
      </c>
      <c r="AX27" s="87"/>
      <c r="AY27" s="84">
        <f t="shared" si="27"/>
        <v>55</v>
      </c>
      <c r="AZ27" s="87"/>
      <c r="BA27" s="87"/>
      <c r="BB27" s="87"/>
      <c r="BC27" s="87"/>
      <c r="BD27" s="84">
        <f t="shared" si="28"/>
        <v>55</v>
      </c>
      <c r="BE27" s="87"/>
      <c r="BF27" s="87"/>
      <c r="BG27" s="87"/>
      <c r="BH27" s="87"/>
      <c r="BI27" s="84">
        <f t="shared" si="29"/>
        <v>55</v>
      </c>
      <c r="BJ27" s="87"/>
      <c r="BK27" s="87"/>
      <c r="BL27" s="87"/>
      <c r="BM27" s="87"/>
      <c r="BN27" s="84">
        <f t="shared" si="30"/>
        <v>55</v>
      </c>
      <c r="BO27" s="87"/>
      <c r="BP27" s="87"/>
      <c r="BQ27" s="87"/>
      <c r="BR27" s="87"/>
      <c r="BS27" s="84">
        <f t="shared" si="31"/>
        <v>55</v>
      </c>
    </row>
    <row r="28" spans="1:71" s="88" customFormat="1" x14ac:dyDescent="0.3">
      <c r="A28" s="84"/>
      <c r="B28" s="84"/>
      <c r="C28" s="147"/>
      <c r="D28" s="147"/>
      <c r="E28" s="147"/>
      <c r="F28" s="84"/>
      <c r="G28" s="85"/>
      <c r="H28" s="86"/>
      <c r="I28" s="86"/>
      <c r="J28" s="93"/>
      <c r="K28" s="84"/>
      <c r="L28" s="87"/>
      <c r="M28" s="87"/>
      <c r="N28" s="87"/>
      <c r="O28" s="87"/>
      <c r="P28" s="84"/>
      <c r="Q28" s="87"/>
      <c r="R28" s="87"/>
      <c r="S28" s="87"/>
      <c r="T28" s="87"/>
      <c r="U28" s="84"/>
      <c r="V28" s="87"/>
      <c r="W28" s="87"/>
      <c r="X28" s="87"/>
      <c r="Y28" s="87"/>
      <c r="Z28" s="84"/>
      <c r="AA28" s="87"/>
      <c r="AB28" s="87"/>
      <c r="AC28" s="87"/>
      <c r="AD28" s="87"/>
      <c r="AE28" s="84"/>
      <c r="AF28" s="87"/>
      <c r="AG28" s="87"/>
      <c r="AH28" s="87"/>
      <c r="AI28" s="87"/>
      <c r="AJ28" s="84"/>
      <c r="AK28" s="87"/>
      <c r="AL28" s="87"/>
      <c r="AM28" s="87"/>
      <c r="AN28" s="87"/>
      <c r="AO28" s="84"/>
      <c r="AP28" s="87"/>
      <c r="AQ28" s="87"/>
      <c r="AR28" s="87"/>
      <c r="AS28" s="87"/>
      <c r="AT28" s="84"/>
      <c r="AU28" s="87"/>
      <c r="AV28" s="87"/>
      <c r="AW28" s="87"/>
      <c r="AX28" s="87"/>
      <c r="AY28" s="84"/>
      <c r="AZ28" s="87"/>
      <c r="BA28" s="87"/>
      <c r="BB28" s="87"/>
      <c r="BC28" s="87"/>
      <c r="BD28" s="84"/>
      <c r="BE28" s="87"/>
      <c r="BF28" s="87"/>
      <c r="BG28" s="87"/>
      <c r="BH28" s="87"/>
      <c r="BI28" s="84"/>
      <c r="BJ28" s="87"/>
      <c r="BK28" s="87"/>
      <c r="BL28" s="87"/>
      <c r="BM28" s="87"/>
      <c r="BN28" s="84"/>
      <c r="BO28" s="87"/>
      <c r="BP28" s="87"/>
      <c r="BQ28" s="87"/>
      <c r="BR28" s="87"/>
      <c r="BS28" s="84"/>
    </row>
    <row r="29" spans="1:71" s="88" customFormat="1" x14ac:dyDescent="0.3">
      <c r="A29" s="84"/>
      <c r="C29" s="84"/>
      <c r="D29" s="84"/>
      <c r="E29" s="84"/>
      <c r="F29" s="84"/>
      <c r="G29" s="84"/>
      <c r="H29" s="86"/>
      <c r="I29" s="86"/>
      <c r="J29" s="86"/>
      <c r="L29" s="84"/>
      <c r="M29" s="84">
        <f>SUM(M21:M27)</f>
        <v>6</v>
      </c>
      <c r="N29" s="84">
        <f>SUM(N21:N27)</f>
        <v>4</v>
      </c>
      <c r="O29" s="84">
        <f>SUM(O21:O27)</f>
        <v>3</v>
      </c>
      <c r="P29" s="86">
        <f t="shared" ref="P29:AU29" si="35">SUM(P20:P27)</f>
        <v>118</v>
      </c>
      <c r="Q29" s="86">
        <f t="shared" si="35"/>
        <v>0</v>
      </c>
      <c r="R29" s="86">
        <f t="shared" si="35"/>
        <v>1</v>
      </c>
      <c r="S29" s="86">
        <f t="shared" si="35"/>
        <v>0</v>
      </c>
      <c r="T29" s="86">
        <f t="shared" si="35"/>
        <v>0</v>
      </c>
      <c r="U29" s="86">
        <f t="shared" si="35"/>
        <v>119</v>
      </c>
      <c r="V29" s="86">
        <f t="shared" si="35"/>
        <v>0</v>
      </c>
      <c r="W29" s="86">
        <f t="shared" si="35"/>
        <v>0</v>
      </c>
      <c r="X29" s="86">
        <f t="shared" si="35"/>
        <v>39</v>
      </c>
      <c r="Y29" s="86">
        <f t="shared" si="35"/>
        <v>0</v>
      </c>
      <c r="Z29" s="86">
        <f t="shared" si="35"/>
        <v>158</v>
      </c>
      <c r="AA29" s="86">
        <f t="shared" si="35"/>
        <v>0</v>
      </c>
      <c r="AB29" s="86">
        <f t="shared" si="35"/>
        <v>0</v>
      </c>
      <c r="AC29" s="86">
        <f t="shared" si="35"/>
        <v>5</v>
      </c>
      <c r="AD29" s="86">
        <f t="shared" si="35"/>
        <v>0</v>
      </c>
      <c r="AE29" s="86">
        <f t="shared" si="35"/>
        <v>163</v>
      </c>
      <c r="AF29" s="86">
        <f t="shared" si="35"/>
        <v>0</v>
      </c>
      <c r="AG29" s="86">
        <f t="shared" si="35"/>
        <v>0</v>
      </c>
      <c r="AH29" s="86">
        <f t="shared" si="35"/>
        <v>2</v>
      </c>
      <c r="AI29" s="86">
        <f t="shared" si="35"/>
        <v>0</v>
      </c>
      <c r="AJ29" s="86">
        <f t="shared" si="35"/>
        <v>165</v>
      </c>
      <c r="AK29" s="86">
        <f t="shared" si="35"/>
        <v>0</v>
      </c>
      <c r="AL29" s="86">
        <f t="shared" si="35"/>
        <v>1</v>
      </c>
      <c r="AM29" s="86">
        <f t="shared" si="35"/>
        <v>4</v>
      </c>
      <c r="AN29" s="86">
        <f t="shared" si="35"/>
        <v>0</v>
      </c>
      <c r="AO29" s="86">
        <f t="shared" si="35"/>
        <v>170</v>
      </c>
      <c r="AP29" s="86">
        <f t="shared" si="35"/>
        <v>0</v>
      </c>
      <c r="AQ29" s="86">
        <f t="shared" si="35"/>
        <v>0</v>
      </c>
      <c r="AR29" s="86">
        <f t="shared" si="35"/>
        <v>34</v>
      </c>
      <c r="AS29" s="86">
        <f t="shared" si="35"/>
        <v>1</v>
      </c>
      <c r="AT29" s="86">
        <f t="shared" si="35"/>
        <v>205</v>
      </c>
      <c r="AU29" s="86">
        <f t="shared" si="35"/>
        <v>1</v>
      </c>
      <c r="AV29" s="86">
        <f t="shared" ref="AV29:BS29" si="36">SUM(AV20:AV27)</f>
        <v>1</v>
      </c>
      <c r="AW29" s="86">
        <f t="shared" si="36"/>
        <v>17</v>
      </c>
      <c r="AX29" s="86">
        <f t="shared" si="36"/>
        <v>0</v>
      </c>
      <c r="AY29" s="86">
        <f t="shared" si="36"/>
        <v>224</v>
      </c>
      <c r="AZ29" s="86">
        <f t="shared" si="36"/>
        <v>0</v>
      </c>
      <c r="BA29" s="86">
        <f t="shared" si="36"/>
        <v>1</v>
      </c>
      <c r="BB29" s="86">
        <f t="shared" si="36"/>
        <v>13</v>
      </c>
      <c r="BC29" s="86">
        <f t="shared" si="36"/>
        <v>0</v>
      </c>
      <c r="BD29" s="86">
        <f t="shared" si="36"/>
        <v>238</v>
      </c>
      <c r="BE29" s="86">
        <f t="shared" si="36"/>
        <v>0</v>
      </c>
      <c r="BF29" s="86">
        <f t="shared" si="36"/>
        <v>2</v>
      </c>
      <c r="BG29" s="86">
        <f t="shared" si="36"/>
        <v>0</v>
      </c>
      <c r="BH29" s="86">
        <f t="shared" si="36"/>
        <v>0</v>
      </c>
      <c r="BI29" s="86">
        <f t="shared" si="36"/>
        <v>240</v>
      </c>
      <c r="BJ29" s="86">
        <f t="shared" si="36"/>
        <v>0</v>
      </c>
      <c r="BK29" s="86">
        <f t="shared" si="36"/>
        <v>0</v>
      </c>
      <c r="BL29" s="86">
        <f t="shared" si="36"/>
        <v>0</v>
      </c>
      <c r="BM29" s="86">
        <f t="shared" si="36"/>
        <v>0</v>
      </c>
      <c r="BN29" s="86">
        <f t="shared" si="36"/>
        <v>240</v>
      </c>
      <c r="BO29" s="86">
        <f t="shared" si="36"/>
        <v>0</v>
      </c>
      <c r="BP29" s="86">
        <f t="shared" si="36"/>
        <v>0</v>
      </c>
      <c r="BQ29" s="86">
        <f t="shared" si="36"/>
        <v>0</v>
      </c>
      <c r="BR29" s="86">
        <f t="shared" si="36"/>
        <v>0</v>
      </c>
      <c r="BS29" s="86">
        <f t="shared" si="36"/>
        <v>240</v>
      </c>
    </row>
    <row r="30" spans="1:71" s="88" customFormat="1" x14ac:dyDescent="0.3">
      <c r="A30" s="84"/>
      <c r="B30" s="84" t="s">
        <v>218</v>
      </c>
      <c r="C30" s="84">
        <f>COUNT(C21:C27)</f>
        <v>7</v>
      </c>
      <c r="D30" s="84"/>
      <c r="E30" s="84">
        <f>SUM(E20:E27)</f>
        <v>244</v>
      </c>
      <c r="F30" s="84">
        <f>SUM(E20:E27)+1</f>
        <v>245</v>
      </c>
      <c r="G30" s="85">
        <f>$BS29/F30</f>
        <v>0.97959183673469385</v>
      </c>
      <c r="H30" s="86">
        <f>SUM(H20:H27)</f>
        <v>105</v>
      </c>
      <c r="I30" s="86">
        <f>SUM(I20:I27)</f>
        <v>113</v>
      </c>
      <c r="J30" s="86">
        <f>SUM(J20:J27)</f>
        <v>8</v>
      </c>
      <c r="K30" s="84"/>
      <c r="L30" s="84"/>
      <c r="M30" s="84">
        <f>M29</f>
        <v>6</v>
      </c>
      <c r="N30" s="84">
        <f t="shared" ref="N30:O30" si="37">N29</f>
        <v>4</v>
      </c>
      <c r="O30" s="84">
        <f t="shared" si="37"/>
        <v>3</v>
      </c>
      <c r="P30" s="85">
        <f>P29/F30</f>
        <v>0.48163265306122449</v>
      </c>
      <c r="Q30" s="86">
        <f>Q29</f>
        <v>0</v>
      </c>
      <c r="R30" s="84">
        <f>M29+R29</f>
        <v>7</v>
      </c>
      <c r="S30" s="84">
        <f>N29+S29</f>
        <v>4</v>
      </c>
      <c r="T30" s="84">
        <f>O29+T29</f>
        <v>3</v>
      </c>
      <c r="U30" s="85">
        <f>U29/F30</f>
        <v>0.48571428571428571</v>
      </c>
      <c r="V30" s="86">
        <f>V29</f>
        <v>0</v>
      </c>
      <c r="W30" s="84">
        <f>R30+W29</f>
        <v>7</v>
      </c>
      <c r="X30" s="84">
        <f>S30+X29</f>
        <v>43</v>
      </c>
      <c r="Y30" s="84">
        <f>T30+Y29</f>
        <v>3</v>
      </c>
      <c r="Z30" s="85">
        <f>Z29/F30</f>
        <v>0.64489795918367343</v>
      </c>
      <c r="AA30" s="86">
        <f>AA29</f>
        <v>0</v>
      </c>
      <c r="AB30" s="84">
        <f>W30+AB29</f>
        <v>7</v>
      </c>
      <c r="AC30" s="84">
        <f>X30+AC29</f>
        <v>48</v>
      </c>
      <c r="AD30" s="84">
        <f>Y30+AD29</f>
        <v>3</v>
      </c>
      <c r="AE30" s="85">
        <f>AE29/F30</f>
        <v>0.66530612244897958</v>
      </c>
      <c r="AF30" s="84"/>
      <c r="AG30" s="84">
        <f>AB30+AG29</f>
        <v>7</v>
      </c>
      <c r="AH30" s="84">
        <f>AC30+AH29</f>
        <v>50</v>
      </c>
      <c r="AI30" s="84">
        <f>AD30+AI29</f>
        <v>3</v>
      </c>
      <c r="AJ30" s="85">
        <f>AJ29/F30</f>
        <v>0.67346938775510201</v>
      </c>
      <c r="AK30" s="84"/>
      <c r="AL30" s="84">
        <f>AG30+AL29</f>
        <v>8</v>
      </c>
      <c r="AM30" s="84">
        <f>AH30+AM29</f>
        <v>54</v>
      </c>
      <c r="AN30" s="84">
        <f>AI30+AN29</f>
        <v>3</v>
      </c>
      <c r="AO30" s="85">
        <f>AO29/F30</f>
        <v>0.69387755102040816</v>
      </c>
      <c r="AP30" s="84"/>
      <c r="AQ30" s="84">
        <f>AL30+AQ29</f>
        <v>8</v>
      </c>
      <c r="AR30" s="84">
        <f>AM30+AR29</f>
        <v>88</v>
      </c>
      <c r="AS30" s="84">
        <f>AN30+AS29</f>
        <v>4</v>
      </c>
      <c r="AT30" s="85">
        <f>AT29/F30</f>
        <v>0.83673469387755106</v>
      </c>
      <c r="AU30" s="84"/>
      <c r="AV30" s="84">
        <f>AQ30+AV29</f>
        <v>9</v>
      </c>
      <c r="AW30" s="84">
        <f>AR30+AW29</f>
        <v>105</v>
      </c>
      <c r="AX30" s="84">
        <f>AS30+AX29</f>
        <v>4</v>
      </c>
      <c r="AY30" s="85">
        <f>AY29/F30</f>
        <v>0.91428571428571426</v>
      </c>
      <c r="AZ30" s="84"/>
      <c r="BA30" s="84">
        <f>AV30+BA29</f>
        <v>10</v>
      </c>
      <c r="BB30" s="84">
        <f>AW30+BB29</f>
        <v>118</v>
      </c>
      <c r="BC30" s="84">
        <f>AX30+BC29</f>
        <v>4</v>
      </c>
      <c r="BD30" s="85">
        <f>BD29/F30</f>
        <v>0.97142857142857142</v>
      </c>
      <c r="BE30" s="84"/>
      <c r="BF30" s="84">
        <f>BA30+BF29</f>
        <v>12</v>
      </c>
      <c r="BG30" s="84">
        <f>BB30+BG29</f>
        <v>118</v>
      </c>
      <c r="BH30" s="84">
        <f>BC30+BH29</f>
        <v>4</v>
      </c>
      <c r="BI30" s="85">
        <f>BI29/F30</f>
        <v>0.97959183673469385</v>
      </c>
      <c r="BJ30" s="84"/>
      <c r="BK30" s="84">
        <f>BF30+BK29</f>
        <v>12</v>
      </c>
      <c r="BL30" s="84">
        <f>BG30+BL29</f>
        <v>118</v>
      </c>
      <c r="BM30" s="84">
        <f>BH30+BM29</f>
        <v>4</v>
      </c>
      <c r="BN30" s="85">
        <f>BN29/F30</f>
        <v>0.97959183673469385</v>
      </c>
      <c r="BO30" s="84"/>
      <c r="BP30" s="84">
        <f>BK30+BP29</f>
        <v>12</v>
      </c>
      <c r="BQ30" s="84">
        <f>BL30+BQ29</f>
        <v>118</v>
      </c>
      <c r="BR30" s="84">
        <f>BM30+BR29</f>
        <v>4</v>
      </c>
      <c r="BS30" s="85">
        <f>BS29/F30</f>
        <v>0.97959183673469385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6"/>
  <sheetViews>
    <sheetView tabSelected="1" zoomScale="150" zoomScaleNormal="150" workbookViewId="0">
      <pane ySplit="5" topLeftCell="A6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73" t="s">
        <v>379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5"/>
    </row>
    <row r="2" spans="1:12" x14ac:dyDescent="0.3">
      <c r="A2" s="38"/>
      <c r="B2" s="37"/>
      <c r="C2" s="37"/>
      <c r="D2" s="37"/>
      <c r="E2" s="37"/>
      <c r="F2" s="65">
        <v>45396</v>
      </c>
      <c r="G2" s="37"/>
      <c r="H2" s="37"/>
      <c r="I2" s="37"/>
      <c r="J2" s="37"/>
      <c r="K2" s="37"/>
      <c r="L2" s="56"/>
    </row>
    <row r="3" spans="1:12" x14ac:dyDescent="0.3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8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0.84567901234567899</v>
      </c>
      <c r="D6" s="1">
        <f>K!BP10</f>
        <v>16</v>
      </c>
      <c r="E6" s="1">
        <f>K!BQ10</f>
        <v>83</v>
      </c>
      <c r="F6" s="1">
        <f>K!BR10</f>
        <v>2</v>
      </c>
      <c r="G6" s="68">
        <f>K!I10</f>
        <v>39</v>
      </c>
      <c r="H6" s="1">
        <f t="shared" ref="H6:H40" si="0">SUM(D6:G6)</f>
        <v>140</v>
      </c>
      <c r="I6" s="1">
        <f>K!F10</f>
        <v>162</v>
      </c>
      <c r="J6" s="1">
        <f>K!J10</f>
        <v>1</v>
      </c>
      <c r="K6" s="1">
        <f t="shared" ref="K6:K32" si="1">D6+F6</f>
        <v>18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0.66666666666666663</v>
      </c>
      <c r="D7" s="1">
        <f>L!BP8</f>
        <v>7</v>
      </c>
      <c r="E7" s="1">
        <f>L!BQ8</f>
        <v>37</v>
      </c>
      <c r="F7" s="1">
        <f>L!BR8</f>
        <v>0</v>
      </c>
      <c r="G7" s="68">
        <f>L!I8</f>
        <v>27</v>
      </c>
      <c r="H7" s="1">
        <f t="shared" si="0"/>
        <v>71</v>
      </c>
      <c r="I7" s="1">
        <f>L!F8</f>
        <v>105</v>
      </c>
      <c r="J7" s="1">
        <f>L!J8</f>
        <v>2</v>
      </c>
      <c r="K7" s="1">
        <f t="shared" si="1"/>
        <v>7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0.76851851851851849</v>
      </c>
      <c r="D8" s="1">
        <f>N!BP31</f>
        <v>1</v>
      </c>
      <c r="E8" s="1">
        <f>N!BQ31</f>
        <v>37</v>
      </c>
      <c r="F8" s="1">
        <f>N!BR31</f>
        <v>0</v>
      </c>
      <c r="G8" s="68">
        <f>N!I31</f>
        <v>46</v>
      </c>
      <c r="H8" s="1">
        <f t="shared" si="0"/>
        <v>84</v>
      </c>
      <c r="I8" s="1">
        <f>N!F31</f>
        <v>108</v>
      </c>
      <c r="J8" s="1">
        <f>N!J31</f>
        <v>2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0.83783783783783783</v>
      </c>
      <c r="D9" s="1">
        <f>N!BP51</f>
        <v>7</v>
      </c>
      <c r="E9" s="1">
        <f>N!BQ51</f>
        <v>73</v>
      </c>
      <c r="F9" s="1">
        <f>N!BR51</f>
        <v>3</v>
      </c>
      <c r="G9" s="68">
        <f>N!I51</f>
        <v>73</v>
      </c>
      <c r="H9" s="1">
        <f t="shared" si="0"/>
        <v>156</v>
      </c>
      <c r="I9" s="1">
        <f>N!F51</f>
        <v>185</v>
      </c>
      <c r="J9" s="1">
        <f>N!J51</f>
        <v>2</v>
      </c>
      <c r="K9" s="1">
        <f t="shared" si="1"/>
        <v>10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0.86407766990291257</v>
      </c>
      <c r="D10" s="1">
        <f>'C'!BP25</f>
        <v>9</v>
      </c>
      <c r="E10" s="1">
        <f>'C'!BQ25</f>
        <v>20</v>
      </c>
      <c r="F10" s="1">
        <f>'C'!BR25</f>
        <v>3</v>
      </c>
      <c r="G10" s="68">
        <f>'C'!I25</f>
        <v>59</v>
      </c>
      <c r="H10" s="1">
        <f t="shared" si="0"/>
        <v>91</v>
      </c>
      <c r="I10" s="1">
        <f>'C'!F25</f>
        <v>103</v>
      </c>
      <c r="J10" s="1">
        <f>'C'!J25</f>
        <v>2</v>
      </c>
      <c r="K10" s="1">
        <f t="shared" si="1"/>
        <v>12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0.65289256198347112</v>
      </c>
      <c r="D11" s="1">
        <f>T!BP8</f>
        <v>3</v>
      </c>
      <c r="E11" s="1">
        <f>T!BQ8</f>
        <v>15</v>
      </c>
      <c r="F11" s="1">
        <f>T!BR8</f>
        <v>0</v>
      </c>
      <c r="G11" s="68">
        <f>T!I8</f>
        <v>61</v>
      </c>
      <c r="H11" s="1">
        <f t="shared" si="0"/>
        <v>79</v>
      </c>
      <c r="I11" s="1">
        <f>T!F8</f>
        <v>121</v>
      </c>
      <c r="J11" s="1">
        <f>T!J8</f>
        <v>2</v>
      </c>
      <c r="K11" s="1">
        <f t="shared" si="1"/>
        <v>3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0.92929292929292928</v>
      </c>
      <c r="D12" s="1">
        <f>S!BP18</f>
        <v>4</v>
      </c>
      <c r="E12" s="1">
        <f>S!BQ18</f>
        <v>46</v>
      </c>
      <c r="F12" s="1">
        <f>S!BR18</f>
        <v>0</v>
      </c>
      <c r="G12" s="68">
        <f>S!I18</f>
        <v>42</v>
      </c>
      <c r="H12" s="1">
        <f t="shared" si="0"/>
        <v>92</v>
      </c>
      <c r="I12" s="1">
        <f>S!F18</f>
        <v>99</v>
      </c>
      <c r="J12" s="1">
        <f>S!J18</f>
        <v>0</v>
      </c>
      <c r="K12" s="1">
        <f t="shared" si="1"/>
        <v>4</v>
      </c>
      <c r="L12" s="59"/>
    </row>
    <row r="13" spans="1:12" x14ac:dyDescent="0.3">
      <c r="A13" s="22">
        <f>A!C36</f>
        <v>5</v>
      </c>
      <c r="B13" s="1" t="str">
        <f>A!A29</f>
        <v>ARKANSAS</v>
      </c>
      <c r="C13" s="2">
        <f>A!G36</f>
        <v>1.3978494623655915</v>
      </c>
      <c r="D13" s="1">
        <f>A!BP36</f>
        <v>48</v>
      </c>
      <c r="E13" s="1">
        <f>A!BQ36</f>
        <v>16</v>
      </c>
      <c r="F13" s="1">
        <f>A!BR36</f>
        <v>19</v>
      </c>
      <c r="G13" s="68">
        <f>A!I36</f>
        <v>48</v>
      </c>
      <c r="H13" s="1">
        <f t="shared" si="0"/>
        <v>131</v>
      </c>
      <c r="I13" s="1">
        <f>A!F36</f>
        <v>93</v>
      </c>
      <c r="J13" s="1">
        <f>A!J36</f>
        <v>4</v>
      </c>
      <c r="K13" s="1">
        <f t="shared" si="1"/>
        <v>67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0.76271186440677963</v>
      </c>
      <c r="D14" s="1">
        <f>O!BP42</f>
        <v>4</v>
      </c>
      <c r="E14" s="1">
        <f>O!BQ42</f>
        <v>31</v>
      </c>
      <c r="F14" s="1">
        <f>O!BR42</f>
        <v>5</v>
      </c>
      <c r="G14" s="68">
        <f>O!I42</f>
        <v>96</v>
      </c>
      <c r="H14" s="1">
        <f t="shared" si="0"/>
        <v>136</v>
      </c>
      <c r="I14" s="1">
        <f>O!F42</f>
        <v>177</v>
      </c>
      <c r="J14" s="1">
        <f>O!J42</f>
        <v>4</v>
      </c>
      <c r="K14" s="1">
        <f t="shared" si="1"/>
        <v>9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0.93413173652694614</v>
      </c>
      <c r="D15" s="1">
        <f>N!BP76</f>
        <v>6</v>
      </c>
      <c r="E15" s="1">
        <f>N!BQ76</f>
        <v>77</v>
      </c>
      <c r="F15" s="1">
        <f>N!BR76</f>
        <v>0</v>
      </c>
      <c r="G15" s="68">
        <f>N!I76</f>
        <v>75</v>
      </c>
      <c r="H15" s="1">
        <f t="shared" si="0"/>
        <v>158</v>
      </c>
      <c r="I15" s="1">
        <f>N!F76</f>
        <v>167</v>
      </c>
      <c r="J15" s="1">
        <f>N!J76</f>
        <v>3</v>
      </c>
      <c r="K15" s="1">
        <f t="shared" si="1"/>
        <v>6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1</v>
      </c>
      <c r="D16" s="1">
        <f>N!BP22</f>
        <v>1</v>
      </c>
      <c r="E16" s="1">
        <f>N!BQ22</f>
        <v>6</v>
      </c>
      <c r="F16" s="1">
        <f>N!BR22</f>
        <v>0</v>
      </c>
      <c r="G16" s="68">
        <f>N!I22</f>
        <v>33</v>
      </c>
      <c r="H16" s="1">
        <f t="shared" si="0"/>
        <v>40</v>
      </c>
      <c r="I16" s="1">
        <f>N!F22</f>
        <v>44</v>
      </c>
      <c r="J16" s="1">
        <f>N!J22</f>
        <v>0</v>
      </c>
      <c r="K16" s="1">
        <f t="shared" si="1"/>
        <v>1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0.68320610687022898</v>
      </c>
      <c r="D17" s="1">
        <f>M!BP35</f>
        <v>12</v>
      </c>
      <c r="E17" s="1">
        <f>M!BQ35</f>
        <v>45</v>
      </c>
      <c r="F17" s="1">
        <f>M!BR35</f>
        <v>1</v>
      </c>
      <c r="G17" s="68">
        <f>M!I35</f>
        <v>121</v>
      </c>
      <c r="H17" s="1">
        <f t="shared" si="0"/>
        <v>179</v>
      </c>
      <c r="I17" s="1">
        <f>M!F35</f>
        <v>262</v>
      </c>
      <c r="J17" s="1">
        <f>M!J35</f>
        <v>1</v>
      </c>
      <c r="K17" s="1">
        <f t="shared" si="1"/>
        <v>13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0.89135254988913526</v>
      </c>
      <c r="D18" s="53">
        <f>F!BP23</f>
        <v>29</v>
      </c>
      <c r="E18" s="53">
        <f>F!BQ23</f>
        <v>137</v>
      </c>
      <c r="F18" s="53">
        <f>F!BR23</f>
        <v>11</v>
      </c>
      <c r="G18" s="81">
        <f>F!I23</f>
        <v>233</v>
      </c>
      <c r="H18" s="53">
        <f t="shared" si="0"/>
        <v>410</v>
      </c>
      <c r="I18" s="53">
        <f>F!F23</f>
        <v>451</v>
      </c>
      <c r="J18" s="53">
        <f>F!J23</f>
        <v>16</v>
      </c>
      <c r="K18" s="53">
        <f t="shared" si="1"/>
        <v>40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0.85064935064935066</v>
      </c>
      <c r="D19" s="1">
        <f>M!BP74</f>
        <v>24</v>
      </c>
      <c r="E19" s="1">
        <f>M!BQ74</f>
        <v>60</v>
      </c>
      <c r="F19" s="1">
        <f>M!BR74</f>
        <v>10</v>
      </c>
      <c r="G19" s="68">
        <f>M!I74</f>
        <v>172</v>
      </c>
      <c r="H19" s="1">
        <f t="shared" si="0"/>
        <v>266</v>
      </c>
      <c r="I19" s="1">
        <f>M!F74</f>
        <v>308</v>
      </c>
      <c r="J19" s="1">
        <f>M!J74</f>
        <v>11</v>
      </c>
      <c r="K19" s="1">
        <f t="shared" si="1"/>
        <v>34</v>
      </c>
      <c r="L19" s="58"/>
    </row>
    <row r="20" spans="1:12" x14ac:dyDescent="0.3">
      <c r="A20" s="22">
        <f>W!C30</f>
        <v>7</v>
      </c>
      <c r="B20" s="1" t="str">
        <f>W!A20</f>
        <v>WISCONSIN</v>
      </c>
      <c r="C20" s="2">
        <f>W!G30</f>
        <v>0.97959183673469385</v>
      </c>
      <c r="D20" s="1">
        <f>W!BP30</f>
        <v>12</v>
      </c>
      <c r="E20" s="1">
        <f>W!BQ30</f>
        <v>118</v>
      </c>
      <c r="F20" s="1">
        <f>W!BR30</f>
        <v>4</v>
      </c>
      <c r="G20" s="68">
        <f>W!I30</f>
        <v>113</v>
      </c>
      <c r="H20" s="1">
        <f t="shared" si="0"/>
        <v>247</v>
      </c>
      <c r="I20" s="1">
        <f>W!F30</f>
        <v>245</v>
      </c>
      <c r="J20" s="1">
        <f>W!J30</f>
        <v>8</v>
      </c>
      <c r="K20" s="1">
        <f t="shared" si="1"/>
        <v>16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0.97802197802197799</v>
      </c>
      <c r="D21" s="1">
        <f>N!BP39</f>
        <v>9</v>
      </c>
      <c r="E21" s="1">
        <f>N!BQ39</f>
        <v>25</v>
      </c>
      <c r="F21" s="1">
        <f>N!BR39</f>
        <v>0</v>
      </c>
      <c r="G21" s="68">
        <f>N!I39</f>
        <v>55</v>
      </c>
      <c r="H21" s="1">
        <f t="shared" si="0"/>
        <v>89</v>
      </c>
      <c r="I21" s="1">
        <f>N!F39</f>
        <v>91</v>
      </c>
      <c r="J21" s="1">
        <f>N!J39</f>
        <v>1</v>
      </c>
      <c r="K21" s="1">
        <f t="shared" si="1"/>
        <v>9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0.85572139303482586</v>
      </c>
      <c r="D22" s="1">
        <f>S!BP11</f>
        <v>8</v>
      </c>
      <c r="E22" s="1">
        <f>S!BQ11</f>
        <v>44</v>
      </c>
      <c r="F22" s="1">
        <f>S!BR11</f>
        <v>0</v>
      </c>
      <c r="G22" s="68">
        <f>S!I11</f>
        <v>103</v>
      </c>
      <c r="H22" s="1">
        <f t="shared" si="0"/>
        <v>155</v>
      </c>
      <c r="I22" s="1">
        <f>S!F11</f>
        <v>201</v>
      </c>
      <c r="J22" s="1">
        <f>S!J11</f>
        <v>4</v>
      </c>
      <c r="K22" s="1">
        <f t="shared" si="1"/>
        <v>8</v>
      </c>
      <c r="L22" s="59"/>
    </row>
    <row r="23" spans="1:12" x14ac:dyDescent="0.3">
      <c r="A23" s="22">
        <v>3</v>
      </c>
      <c r="B23" s="1" t="s">
        <v>155</v>
      </c>
      <c r="C23" s="2">
        <f>I!G22</f>
        <v>0.93333333333333335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46</v>
      </c>
      <c r="H23" s="1">
        <f t="shared" si="0"/>
        <v>78</v>
      </c>
      <c r="I23" s="1">
        <f>I!F22</f>
        <v>90</v>
      </c>
      <c r="J23" s="68">
        <f>I!J22</f>
        <v>1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1.0060975609756098</v>
      </c>
      <c r="D24" s="1">
        <f>I!BK11</f>
        <v>6</v>
      </c>
      <c r="E24" s="1">
        <f>I!BQ11</f>
        <v>58</v>
      </c>
      <c r="F24" s="1">
        <f>I!BR11</f>
        <v>1</v>
      </c>
      <c r="G24" s="68">
        <f>I!I11</f>
        <v>101</v>
      </c>
      <c r="H24" s="1">
        <f t="shared" si="0"/>
        <v>166</v>
      </c>
      <c r="I24" s="1">
        <f>I!F11</f>
        <v>164</v>
      </c>
      <c r="J24" s="1">
        <f>I!J11</f>
        <v>3</v>
      </c>
      <c r="K24" s="1">
        <f t="shared" si="1"/>
        <v>7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0.93333333333333335</v>
      </c>
      <c r="D25" s="1">
        <f>M!BP61</f>
        <v>11</v>
      </c>
      <c r="E25" s="1">
        <f>M!BQ61</f>
        <v>35</v>
      </c>
      <c r="F25" s="1">
        <f>M!BR61</f>
        <v>0</v>
      </c>
      <c r="G25" s="68">
        <f>M!I61</f>
        <v>113</v>
      </c>
      <c r="H25" s="1">
        <f t="shared" si="0"/>
        <v>159</v>
      </c>
      <c r="I25" s="1">
        <f>M!F61</f>
        <v>165</v>
      </c>
      <c r="J25" s="1">
        <f>M!J61</f>
        <v>9</v>
      </c>
      <c r="K25" s="1">
        <f t="shared" si="1"/>
        <v>11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0.8589108910891089</v>
      </c>
      <c r="D26" s="1">
        <f>P!BP30</f>
        <v>11</v>
      </c>
      <c r="E26" s="1">
        <f>P!BQ30</f>
        <v>116</v>
      </c>
      <c r="F26" s="1">
        <f>P!BR30</f>
        <v>12</v>
      </c>
      <c r="G26" s="1">
        <f>P!I30</f>
        <v>210</v>
      </c>
      <c r="H26" s="1">
        <f t="shared" si="0"/>
        <v>349</v>
      </c>
      <c r="I26" s="1">
        <f>P!F30</f>
        <v>404</v>
      </c>
      <c r="J26" s="1">
        <f>P!J30</f>
        <v>4</v>
      </c>
      <c r="K26" s="1">
        <f t="shared" si="1"/>
        <v>23</v>
      </c>
      <c r="L26" s="59"/>
    </row>
    <row r="27" spans="1:12" x14ac:dyDescent="0.3">
      <c r="A27" s="22">
        <f>T!C22</f>
        <v>10</v>
      </c>
      <c r="B27" s="1" t="str">
        <f>T!A10</f>
        <v>TEXAS</v>
      </c>
      <c r="C27" s="2">
        <f>T!G22</f>
        <v>0.95187165775401072</v>
      </c>
      <c r="D27" s="1">
        <f>T!BP22</f>
        <v>36</v>
      </c>
      <c r="E27" s="1">
        <f>T!BQ22</f>
        <v>91</v>
      </c>
      <c r="F27" s="1">
        <f>T!BR22</f>
        <v>25</v>
      </c>
      <c r="G27" s="68">
        <f>T!I22</f>
        <v>206</v>
      </c>
      <c r="H27" s="1">
        <f t="shared" si="0"/>
        <v>358</v>
      </c>
      <c r="I27" s="1">
        <f>T!F22</f>
        <v>374</v>
      </c>
      <c r="J27" s="1">
        <f>T!J22</f>
        <v>18</v>
      </c>
      <c r="K27" s="1">
        <f t="shared" si="1"/>
        <v>61</v>
      </c>
      <c r="L27" s="59"/>
    </row>
    <row r="28" spans="1:12" x14ac:dyDescent="0.3">
      <c r="A28" s="22">
        <f>W!C13</f>
        <v>8</v>
      </c>
      <c r="B28" s="1" t="str">
        <f>W!A3</f>
        <v>WASHINGTON</v>
      </c>
      <c r="C28" s="2">
        <f>W!G13</f>
        <v>1.0384615384615385</v>
      </c>
      <c r="D28" s="1">
        <f>W!BP13</f>
        <v>21</v>
      </c>
      <c r="E28" s="1">
        <f>W!BQ13</f>
        <v>89</v>
      </c>
      <c r="F28" s="1">
        <f>W!BR13</f>
        <v>0</v>
      </c>
      <c r="G28" s="68">
        <f>W!I13</f>
        <v>137</v>
      </c>
      <c r="H28" s="1">
        <f t="shared" si="0"/>
        <v>247</v>
      </c>
      <c r="I28" s="1">
        <f>W!F13</f>
        <v>234</v>
      </c>
      <c r="J28" s="1">
        <f>W!J13</f>
        <v>13</v>
      </c>
      <c r="K28" s="1">
        <f t="shared" si="1"/>
        <v>21</v>
      </c>
      <c r="L28" s="59"/>
    </row>
    <row r="29" spans="1:12" x14ac:dyDescent="0.3">
      <c r="A29" s="22">
        <f>V!C15</f>
        <v>10</v>
      </c>
      <c r="B29" s="1" t="str">
        <f>V!A3</f>
        <v>VIRGINIA</v>
      </c>
      <c r="C29" s="2">
        <f>V!G15</f>
        <v>1.1073619631901841</v>
      </c>
      <c r="D29" s="1">
        <f>V!BP15</f>
        <v>33</v>
      </c>
      <c r="E29" s="1">
        <f>V!BQ15</f>
        <v>114</v>
      </c>
      <c r="F29" s="1">
        <f>V!BR15</f>
        <v>2</v>
      </c>
      <c r="G29" s="68">
        <f>V!I15</f>
        <v>217</v>
      </c>
      <c r="H29" s="1">
        <f t="shared" si="0"/>
        <v>366</v>
      </c>
      <c r="I29" s="1">
        <f>V!F15</f>
        <v>326</v>
      </c>
      <c r="J29" s="1">
        <f>V!J15</f>
        <v>16</v>
      </c>
      <c r="K29" s="1">
        <f t="shared" si="1"/>
        <v>35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0.76415094339622647</v>
      </c>
      <c r="D30" s="1">
        <f>N!BP8</f>
        <v>2</v>
      </c>
      <c r="E30" s="1">
        <f>N!BQ8</f>
        <v>8</v>
      </c>
      <c r="F30" s="1">
        <f>N!BR8</f>
        <v>1</v>
      </c>
      <c r="G30" s="68">
        <f>N!I8</f>
        <v>71</v>
      </c>
      <c r="H30" s="1">
        <f t="shared" si="0"/>
        <v>82</v>
      </c>
      <c r="I30" s="1">
        <f>N!F8</f>
        <v>106</v>
      </c>
      <c r="J30" s="1">
        <f>N!J8</f>
        <v>2</v>
      </c>
      <c r="K30" s="1">
        <f t="shared" si="1"/>
        <v>3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1.048951048951049</v>
      </c>
      <c r="D31" s="1">
        <f>N!BP66</f>
        <v>42</v>
      </c>
      <c r="E31" s="1">
        <f>N!BQ66</f>
        <v>91</v>
      </c>
      <c r="F31" s="1">
        <f>N!BR66</f>
        <v>6</v>
      </c>
      <c r="G31" s="68">
        <f>N!I66</f>
        <v>170</v>
      </c>
      <c r="H31" s="1">
        <f t="shared" si="0"/>
        <v>309</v>
      </c>
      <c r="I31" s="1">
        <f>N!F66</f>
        <v>286</v>
      </c>
      <c r="J31" s="1">
        <f>N!J66</f>
        <v>18</v>
      </c>
      <c r="K31" s="1">
        <f t="shared" si="1"/>
        <v>48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0.97969543147208127</v>
      </c>
      <c r="D32" s="1">
        <f>K!BP18</f>
        <v>6</v>
      </c>
      <c r="E32" s="1">
        <f>K!BQ18</f>
        <v>62</v>
      </c>
      <c r="F32" s="1">
        <f>K!BR18</f>
        <v>0</v>
      </c>
      <c r="G32" s="68">
        <f>K!I18</f>
        <v>129</v>
      </c>
      <c r="H32" s="1">
        <f t="shared" si="0"/>
        <v>197</v>
      </c>
      <c r="I32" s="1">
        <f>K!F18</f>
        <v>197</v>
      </c>
      <c r="J32" s="1">
        <f>K!J18</f>
        <v>5</v>
      </c>
      <c r="K32" s="1">
        <f t="shared" si="1"/>
        <v>6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1.0072992700729928</v>
      </c>
      <c r="D33" s="1">
        <f>'C'!BP16</f>
        <v>26</v>
      </c>
      <c r="E33" s="1">
        <f>'C'!BQ16</f>
        <v>129</v>
      </c>
      <c r="F33" s="1">
        <f>'C'!BR16</f>
        <v>3</v>
      </c>
      <c r="G33" s="68">
        <f>'C'!I16</f>
        <v>269</v>
      </c>
      <c r="H33" s="1">
        <f t="shared" si="0"/>
        <v>427</v>
      </c>
      <c r="I33" s="1">
        <f>'C'!F16</f>
        <v>411</v>
      </c>
      <c r="J33" s="1">
        <f>'C'!J16</f>
        <v>16</v>
      </c>
      <c r="K33" s="1">
        <f>F33+D33</f>
        <v>29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0.90625</v>
      </c>
      <c r="D34" s="1">
        <f>D!BP8</f>
        <v>1</v>
      </c>
      <c r="E34" s="1">
        <f>D!BQ8</f>
        <v>18</v>
      </c>
      <c r="F34" s="1">
        <f>D!BR8</f>
        <v>0</v>
      </c>
      <c r="G34" s="68">
        <f>D!I8</f>
        <v>68</v>
      </c>
      <c r="H34" s="1">
        <f t="shared" si="0"/>
        <v>87</v>
      </c>
      <c r="I34" s="1">
        <f>D!F8</f>
        <v>96</v>
      </c>
      <c r="J34" s="1">
        <f>D!J8</f>
        <v>4</v>
      </c>
      <c r="K34" s="1">
        <f t="shared" ref="K34:K40" si="2">D34+F34</f>
        <v>1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1.0104895104895104</v>
      </c>
      <c r="D35" s="1">
        <f>M!BP13</f>
        <v>7</v>
      </c>
      <c r="E35" s="1">
        <f>M!BQ13</f>
        <v>116</v>
      </c>
      <c r="F35" s="1">
        <f>M!BR13</f>
        <v>1</v>
      </c>
      <c r="G35" s="68">
        <f>M!I13</f>
        <v>170</v>
      </c>
      <c r="H35" s="1">
        <f t="shared" si="0"/>
        <v>294</v>
      </c>
      <c r="I35" s="1">
        <f>M!F13</f>
        <v>286</v>
      </c>
      <c r="J35" s="1">
        <f>M!J13</f>
        <v>6</v>
      </c>
      <c r="K35" s="1">
        <f t="shared" si="2"/>
        <v>8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1.0217391304347827</v>
      </c>
      <c r="D36" s="1">
        <f>M!BP51</f>
        <v>15</v>
      </c>
      <c r="E36" s="1">
        <f>M!BQ51</f>
        <v>150</v>
      </c>
      <c r="F36" s="1">
        <f>M!BR51</f>
        <v>0</v>
      </c>
      <c r="G36" s="68">
        <f>M!I51</f>
        <v>172</v>
      </c>
      <c r="H36" s="1">
        <f t="shared" si="0"/>
        <v>337</v>
      </c>
      <c r="I36" s="1">
        <f>M!F51</f>
        <v>322</v>
      </c>
      <c r="J36" s="1">
        <f>M!J51</f>
        <v>9</v>
      </c>
      <c r="K36" s="1">
        <f t="shared" si="2"/>
        <v>15</v>
      </c>
      <c r="L36" s="58"/>
    </row>
    <row r="37" spans="1:12" x14ac:dyDescent="0.3">
      <c r="A37" s="22">
        <f>A!C27</f>
        <v>8</v>
      </c>
      <c r="B37" s="1" t="str">
        <f>A!A17</f>
        <v>ARIZONA</v>
      </c>
      <c r="C37" s="2">
        <f>A!G27</f>
        <v>0.91562500000000002</v>
      </c>
      <c r="D37" s="1">
        <f>A!BP27</f>
        <v>13</v>
      </c>
      <c r="E37" s="1">
        <f>A!BQ27</f>
        <v>30</v>
      </c>
      <c r="F37" s="1">
        <f>A!BR27</f>
        <v>2</v>
      </c>
      <c r="G37" s="68">
        <f>A!I27</f>
        <v>256</v>
      </c>
      <c r="H37" s="1">
        <f t="shared" si="0"/>
        <v>301</v>
      </c>
      <c r="I37" s="1">
        <f>A!F27</f>
        <v>320</v>
      </c>
      <c r="J37" s="1">
        <f>A!J27</f>
        <v>23</v>
      </c>
      <c r="K37" s="1">
        <f t="shared" si="2"/>
        <v>15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0.98830409356725146</v>
      </c>
      <c r="D38" s="1">
        <f>O!BP29</f>
        <v>14</v>
      </c>
      <c r="E38" s="1">
        <f>O!BQ29</f>
        <v>86</v>
      </c>
      <c r="F38" s="1">
        <f>O!BR29</f>
        <v>4</v>
      </c>
      <c r="G38" s="68">
        <f>O!I29</f>
        <v>65</v>
      </c>
      <c r="H38" s="1">
        <f t="shared" si="0"/>
        <v>169</v>
      </c>
      <c r="I38" s="1">
        <f>O!F29</f>
        <v>171</v>
      </c>
      <c r="J38" s="1">
        <f>O!J29</f>
        <v>3</v>
      </c>
      <c r="K38" s="1">
        <f t="shared" si="2"/>
        <v>18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0.95783132530120485</v>
      </c>
      <c r="D39" s="1">
        <f>O!BP18</f>
        <v>4</v>
      </c>
      <c r="E39" s="1">
        <f>O!BQ18</f>
        <v>62</v>
      </c>
      <c r="F39" s="1">
        <f>O!BR18</f>
        <v>2</v>
      </c>
      <c r="G39" s="68">
        <f>O!I18</f>
        <v>252</v>
      </c>
      <c r="H39" s="1">
        <f t="shared" si="0"/>
        <v>320</v>
      </c>
      <c r="I39" s="1">
        <f>O!F18</f>
        <v>332</v>
      </c>
      <c r="J39" s="1">
        <f>O!J18</f>
        <v>4</v>
      </c>
      <c r="K39" s="1">
        <f t="shared" si="2"/>
        <v>6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0.98309178743961356</v>
      </c>
      <c r="D40" s="1">
        <f>P!BP14</f>
        <v>17</v>
      </c>
      <c r="E40" s="1">
        <f>P!BQ14</f>
        <v>21</v>
      </c>
      <c r="F40" s="1">
        <f>P!BR14</f>
        <v>11</v>
      </c>
      <c r="G40" s="68">
        <f>P!I14</f>
        <v>368</v>
      </c>
      <c r="H40" s="1">
        <f t="shared" si="0"/>
        <v>417</v>
      </c>
      <c r="I40" s="1">
        <f>P!F14</f>
        <v>414</v>
      </c>
      <c r="J40" s="1">
        <f>P!J14</f>
        <v>16</v>
      </c>
      <c r="K40" s="1">
        <f t="shared" si="2"/>
        <v>28</v>
      </c>
      <c r="L40" s="59"/>
    </row>
    <row r="41" spans="1:12" x14ac:dyDescent="0.3">
      <c r="A41" s="279" t="s">
        <v>217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1"/>
    </row>
    <row r="42" spans="1:12" x14ac:dyDescent="0.3">
      <c r="A42" s="259">
        <v>11</v>
      </c>
      <c r="B42" s="260" t="s">
        <v>397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58"/>
    </row>
    <row r="43" spans="1:12" x14ac:dyDescent="0.3">
      <c r="A43" s="22">
        <v>1</v>
      </c>
      <c r="B43" s="1" t="s">
        <v>281</v>
      </c>
      <c r="C43" s="2">
        <f>+A!G10</f>
        <v>1</v>
      </c>
      <c r="D43" s="1">
        <f>+A!BP10</f>
        <v>0</v>
      </c>
      <c r="E43" s="1">
        <f>+A!BQ10</f>
        <v>0</v>
      </c>
      <c r="F43" s="1">
        <f>+A!BR10</f>
        <v>1</v>
      </c>
      <c r="G43" s="68">
        <f>+A!I8</f>
        <v>15</v>
      </c>
      <c r="H43" s="1">
        <f t="shared" ref="H43:H57" si="3">SUM(D43:G43)</f>
        <v>16</v>
      </c>
      <c r="I43" s="1">
        <f>+A!F10</f>
        <v>16</v>
      </c>
      <c r="J43" s="1">
        <f>+A!J10</f>
        <v>2</v>
      </c>
      <c r="K43" s="1">
        <f t="shared" ref="K43:K57" si="4">D43+F43</f>
        <v>1</v>
      </c>
      <c r="L43" s="59"/>
    </row>
    <row r="44" spans="1:12" x14ac:dyDescent="0.3">
      <c r="A44" s="22">
        <v>1</v>
      </c>
      <c r="B44" s="1" t="s">
        <v>398</v>
      </c>
      <c r="C44" s="2">
        <f>+A!G5</f>
        <v>1.2</v>
      </c>
      <c r="D44" s="1">
        <f>+A!BP5</f>
        <v>18</v>
      </c>
      <c r="E44" s="1">
        <f>+A!BQ5</f>
        <v>0</v>
      </c>
      <c r="F44" s="1">
        <f>+A!BR5</f>
        <v>0</v>
      </c>
      <c r="G44" s="68">
        <f>+A!I5</f>
        <v>0</v>
      </c>
      <c r="H44" s="1">
        <f t="shared" si="3"/>
        <v>18</v>
      </c>
      <c r="I44" s="1">
        <f>+A!F5</f>
        <v>15</v>
      </c>
      <c r="J44" s="1">
        <f>+A!J3</f>
        <v>2</v>
      </c>
      <c r="K44" s="1">
        <f t="shared" si="4"/>
        <v>18</v>
      </c>
      <c r="L44" s="59"/>
    </row>
    <row r="45" spans="1:12" x14ac:dyDescent="0.3">
      <c r="A45" s="22">
        <v>1</v>
      </c>
      <c r="B45" s="1" t="s">
        <v>276</v>
      </c>
      <c r="C45" s="2">
        <f>M!G18</f>
        <v>0.32258064516129031</v>
      </c>
      <c r="D45" s="1">
        <f>M!BP18</f>
        <v>0</v>
      </c>
      <c r="E45" s="1">
        <f>M!BQ18</f>
        <v>0</v>
      </c>
      <c r="F45" s="1">
        <f>M!BR18</f>
        <v>0</v>
      </c>
      <c r="G45" s="68">
        <f>M!I16</f>
        <v>10</v>
      </c>
      <c r="H45" s="1">
        <f t="shared" si="3"/>
        <v>10</v>
      </c>
      <c r="I45" s="1">
        <f>M!F18</f>
        <v>31</v>
      </c>
      <c r="J45" s="1">
        <f>M!J18</f>
        <v>0</v>
      </c>
      <c r="K45" s="1">
        <f t="shared" si="4"/>
        <v>0</v>
      </c>
      <c r="L45" s="58"/>
    </row>
    <row r="46" spans="1:12" s="88" customFormat="1" x14ac:dyDescent="0.3">
      <c r="A46" s="22">
        <v>1</v>
      </c>
      <c r="B46" s="1" t="s">
        <v>359</v>
      </c>
      <c r="C46" s="2">
        <f>I!G13</f>
        <v>0.84782608695652173</v>
      </c>
      <c r="D46" s="1">
        <f>I!BP15</f>
        <v>0</v>
      </c>
      <c r="E46" s="1">
        <f>I!BQ15</f>
        <v>14</v>
      </c>
      <c r="F46" s="1">
        <f>I!BR13</f>
        <v>0</v>
      </c>
      <c r="G46" s="68">
        <f>I!I13</f>
        <v>15</v>
      </c>
      <c r="H46" s="1">
        <f t="shared" si="3"/>
        <v>29</v>
      </c>
      <c r="I46" s="1">
        <f>I!F13</f>
        <v>46</v>
      </c>
      <c r="J46" s="68">
        <f>I!J13</f>
        <v>3</v>
      </c>
      <c r="K46" s="1">
        <f t="shared" si="4"/>
        <v>0</v>
      </c>
      <c r="L46" s="59"/>
    </row>
    <row r="47" spans="1:12" s="88" customFormat="1" x14ac:dyDescent="0.3">
      <c r="A47" s="22">
        <v>1</v>
      </c>
      <c r="B47" s="1" t="s">
        <v>346</v>
      </c>
      <c r="C47" s="2">
        <f>N!G16</f>
        <v>0.75510204081632648</v>
      </c>
      <c r="D47" s="1">
        <f>N!BP18</f>
        <v>1</v>
      </c>
      <c r="E47" s="1">
        <f>N!BQ18</f>
        <v>16</v>
      </c>
      <c r="F47" s="1">
        <f>N!BR18</f>
        <v>2</v>
      </c>
      <c r="G47" s="68">
        <f>N!I16</f>
        <v>18</v>
      </c>
      <c r="H47" s="1">
        <f t="shared" si="3"/>
        <v>37</v>
      </c>
      <c r="I47" s="1">
        <f>N!F16</f>
        <v>49</v>
      </c>
      <c r="J47" s="68">
        <f>N!J16</f>
        <v>2</v>
      </c>
      <c r="K47" s="1">
        <f t="shared" si="4"/>
        <v>3</v>
      </c>
      <c r="L47" s="58"/>
    </row>
    <row r="48" spans="1:12" s="88" customFormat="1" x14ac:dyDescent="0.3">
      <c r="A48" s="22">
        <v>1</v>
      </c>
      <c r="B48" s="1" t="str">
        <f>CONCATENATE(A!A12," ",A!C13)</f>
        <v>ALASKA 2</v>
      </c>
      <c r="C48" s="2">
        <f>A!G13</f>
        <v>1.1395348837209303</v>
      </c>
      <c r="D48" s="1">
        <f>A!BP15</f>
        <v>5</v>
      </c>
      <c r="E48" s="1">
        <f>A!BQ15</f>
        <v>27</v>
      </c>
      <c r="F48" s="1">
        <f>A!BR15</f>
        <v>0</v>
      </c>
      <c r="G48" s="68">
        <f>A!I13</f>
        <v>16</v>
      </c>
      <c r="H48" s="1">
        <f t="shared" si="3"/>
        <v>48</v>
      </c>
      <c r="I48" s="1">
        <f>A!F15</f>
        <v>43</v>
      </c>
      <c r="J48" s="1">
        <f>A!J15</f>
        <v>0</v>
      </c>
      <c r="K48" s="1">
        <f t="shared" si="4"/>
        <v>5</v>
      </c>
      <c r="L48" s="59"/>
    </row>
    <row r="49" spans="1:12" x14ac:dyDescent="0.3">
      <c r="A49" s="22">
        <v>1</v>
      </c>
      <c r="B49" s="1" t="s">
        <v>322</v>
      </c>
      <c r="C49" s="2">
        <f>+W!G18</f>
        <v>0.46666666666666667</v>
      </c>
      <c r="D49" s="1">
        <f>+W!BP18</f>
        <v>0</v>
      </c>
      <c r="E49" s="1">
        <f>W!BQ18</f>
        <v>0</v>
      </c>
      <c r="F49" s="1">
        <f>W!BR18</f>
        <v>0</v>
      </c>
      <c r="G49" s="68">
        <f>W!I18</f>
        <v>21</v>
      </c>
      <c r="H49" s="1">
        <f t="shared" si="3"/>
        <v>21</v>
      </c>
      <c r="I49" s="1">
        <f>W!F18</f>
        <v>45</v>
      </c>
      <c r="J49" s="68">
        <f>W!J18</f>
        <v>0</v>
      </c>
      <c r="K49" s="1">
        <f t="shared" si="4"/>
        <v>0</v>
      </c>
      <c r="L49" s="59"/>
    </row>
    <row r="50" spans="1:12" x14ac:dyDescent="0.3">
      <c r="A50" s="22">
        <v>1</v>
      </c>
      <c r="B50" s="1" t="s">
        <v>347</v>
      </c>
      <c r="C50" s="2">
        <f>N!G20</f>
        <v>1</v>
      </c>
      <c r="D50" s="1">
        <f>N!BP22</f>
        <v>1</v>
      </c>
      <c r="E50" s="1">
        <f>N!BQ22</f>
        <v>6</v>
      </c>
      <c r="F50" s="1">
        <f>N!BR22</f>
        <v>0</v>
      </c>
      <c r="G50" s="68">
        <f>N!I22</f>
        <v>33</v>
      </c>
      <c r="H50" s="1">
        <f t="shared" si="3"/>
        <v>40</v>
      </c>
      <c r="I50" s="1">
        <f>N!F22</f>
        <v>44</v>
      </c>
      <c r="J50" s="68">
        <f>N!J20</f>
        <v>0</v>
      </c>
      <c r="K50" s="1">
        <f t="shared" si="4"/>
        <v>1</v>
      </c>
      <c r="L50" s="58"/>
    </row>
    <row r="51" spans="1:12" x14ac:dyDescent="0.3">
      <c r="A51" s="115">
        <v>1</v>
      </c>
      <c r="B51" s="84" t="s">
        <v>367</v>
      </c>
      <c r="C51" s="85">
        <f>G!G4</f>
        <v>1.1538461538461537</v>
      </c>
      <c r="D51" s="84">
        <f>G!BP6</f>
        <v>5</v>
      </c>
      <c r="E51" s="84">
        <f>G!BQ6</f>
        <v>7</v>
      </c>
      <c r="F51" s="84">
        <f>G!BR6</f>
        <v>0</v>
      </c>
      <c r="G51" s="86">
        <f>+G!I4</f>
        <v>19</v>
      </c>
      <c r="H51" s="84">
        <f t="shared" si="3"/>
        <v>31</v>
      </c>
      <c r="I51" s="84">
        <f>G!F6</f>
        <v>26</v>
      </c>
      <c r="J51" s="86">
        <f>G!J4</f>
        <v>1</v>
      </c>
      <c r="K51" s="84">
        <f t="shared" si="4"/>
        <v>5</v>
      </c>
      <c r="L51" s="116"/>
    </row>
    <row r="52" spans="1:12" x14ac:dyDescent="0.3">
      <c r="A52" s="115">
        <v>1</v>
      </c>
      <c r="B52" s="84" t="s">
        <v>358</v>
      </c>
      <c r="C52" s="85">
        <f>G!G16</f>
        <v>1</v>
      </c>
      <c r="D52" s="84">
        <f>G!BP18</f>
        <v>3</v>
      </c>
      <c r="E52" s="84">
        <f>G!BQ18</f>
        <v>13</v>
      </c>
      <c r="F52" s="84">
        <f>G!BR18</f>
        <v>0</v>
      </c>
      <c r="G52" s="86">
        <f>G!I16</f>
        <v>28</v>
      </c>
      <c r="H52" s="84">
        <f t="shared" si="3"/>
        <v>44</v>
      </c>
      <c r="I52" s="84">
        <f>G!F16</f>
        <v>41</v>
      </c>
      <c r="J52" s="86">
        <f>G!J16</f>
        <v>3</v>
      </c>
      <c r="K52" s="84">
        <f t="shared" si="4"/>
        <v>3</v>
      </c>
      <c r="L52" s="116"/>
    </row>
    <row r="53" spans="1:12" x14ac:dyDescent="0.3">
      <c r="A53" s="22">
        <v>1</v>
      </c>
      <c r="B53" s="1" t="str">
        <f>CONCATENATE(H!A3," ",H!C4)</f>
        <v>HAWAII 1</v>
      </c>
      <c r="C53" s="2">
        <f>H!G6</f>
        <v>1</v>
      </c>
      <c r="D53" s="1">
        <f>H!BP6</f>
        <v>1</v>
      </c>
      <c r="E53" s="1">
        <f>H!BQ6</f>
        <v>0</v>
      </c>
      <c r="F53" s="1">
        <f>H!BR6</f>
        <v>0</v>
      </c>
      <c r="G53" s="68">
        <f>H!I4</f>
        <v>11</v>
      </c>
      <c r="H53" s="1">
        <f t="shared" si="3"/>
        <v>12</v>
      </c>
      <c r="I53" s="1">
        <f>H!F6</f>
        <v>12</v>
      </c>
      <c r="J53" s="1">
        <f>H!J6</f>
        <v>0</v>
      </c>
      <c r="K53" s="1">
        <f t="shared" si="4"/>
        <v>1</v>
      </c>
      <c r="L53" s="59"/>
    </row>
    <row r="54" spans="1:12" x14ac:dyDescent="0.3">
      <c r="A54" s="115">
        <v>1</v>
      </c>
      <c r="B54" s="84" t="s">
        <v>357</v>
      </c>
      <c r="C54" s="85">
        <f>G!G12</f>
        <v>1</v>
      </c>
      <c r="D54" s="84">
        <f>G!BP14</f>
        <v>1</v>
      </c>
      <c r="E54" s="84">
        <f>G!BQ14</f>
        <v>10</v>
      </c>
      <c r="F54" s="84">
        <f>G!BR14</f>
        <v>0</v>
      </c>
      <c r="G54" s="86">
        <f>G!I12</f>
        <v>20</v>
      </c>
      <c r="H54" s="84">
        <f t="shared" si="3"/>
        <v>31</v>
      </c>
      <c r="I54" s="84">
        <f>G!F12</f>
        <v>31</v>
      </c>
      <c r="J54" s="86">
        <f>G!J12</f>
        <v>0</v>
      </c>
      <c r="K54" s="84">
        <f t="shared" si="4"/>
        <v>1</v>
      </c>
      <c r="L54" s="116"/>
    </row>
    <row r="55" spans="1:12" x14ac:dyDescent="0.3">
      <c r="A55" s="22">
        <v>1</v>
      </c>
      <c r="B55" s="11" t="s">
        <v>318</v>
      </c>
      <c r="C55" s="2">
        <f>N!G11</f>
        <v>1</v>
      </c>
      <c r="D55" s="1">
        <f>N!BP13</f>
        <v>1</v>
      </c>
      <c r="E55" s="1">
        <f>N!BQ11</f>
        <v>0</v>
      </c>
      <c r="F55" s="1">
        <f>N!BR11</f>
        <v>0</v>
      </c>
      <c r="G55" s="68">
        <f>N!I11</f>
        <v>42</v>
      </c>
      <c r="H55" s="1">
        <f t="shared" si="3"/>
        <v>43</v>
      </c>
      <c r="I55" s="1">
        <f>N!F11</f>
        <v>46</v>
      </c>
      <c r="J55" s="68">
        <f>N!J11</f>
        <v>0</v>
      </c>
      <c r="K55" s="1">
        <f t="shared" si="4"/>
        <v>1</v>
      </c>
      <c r="L55" s="58"/>
    </row>
    <row r="56" spans="1:12" x14ac:dyDescent="0.3">
      <c r="A56" s="115">
        <v>1</v>
      </c>
      <c r="B56" s="84" t="s">
        <v>331</v>
      </c>
      <c r="C56" s="85">
        <f>E!G4</f>
        <v>1</v>
      </c>
      <c r="D56" s="84">
        <f>E!BP6</f>
        <v>5</v>
      </c>
      <c r="E56" s="84">
        <f>E!BQ6</f>
        <v>1</v>
      </c>
      <c r="F56" s="84">
        <f>E!BR6</f>
        <v>1</v>
      </c>
      <c r="G56" s="86">
        <f>E!I4</f>
        <v>72</v>
      </c>
      <c r="H56" s="84">
        <f t="shared" si="3"/>
        <v>79</v>
      </c>
      <c r="I56" s="84">
        <f>E!F4</f>
        <v>79</v>
      </c>
      <c r="J56" s="86">
        <f>E!J4</f>
        <v>2</v>
      </c>
      <c r="K56" s="84">
        <f t="shared" si="4"/>
        <v>6</v>
      </c>
      <c r="L56" s="116"/>
    </row>
    <row r="57" spans="1:12" x14ac:dyDescent="0.3">
      <c r="A57" s="22">
        <v>1</v>
      </c>
      <c r="B57" s="1" t="s">
        <v>338</v>
      </c>
      <c r="C57" s="2">
        <f>M!G77</f>
        <v>0.95</v>
      </c>
      <c r="D57" s="1">
        <f>M!BP77</f>
        <v>0</v>
      </c>
      <c r="E57" s="1">
        <f>M!BQ77</f>
        <v>0</v>
      </c>
      <c r="F57" s="1">
        <f>M!BR77</f>
        <v>0</v>
      </c>
      <c r="G57" s="68">
        <f>M!I77</f>
        <v>56</v>
      </c>
      <c r="H57" s="1">
        <f t="shared" si="3"/>
        <v>56</v>
      </c>
      <c r="I57" s="1">
        <f>M!F77</f>
        <v>60</v>
      </c>
      <c r="J57" s="68">
        <f>M!J77</f>
        <v>4</v>
      </c>
      <c r="K57" s="1">
        <f t="shared" si="4"/>
        <v>0</v>
      </c>
      <c r="L57" s="58"/>
    </row>
    <row r="58" spans="1:12" x14ac:dyDescent="0.3">
      <c r="A58" s="19"/>
      <c r="C58" s="36"/>
      <c r="L58" s="61"/>
    </row>
    <row r="59" spans="1:12" x14ac:dyDescent="0.3">
      <c r="A59" s="22"/>
      <c r="B59" s="1" t="s">
        <v>215</v>
      </c>
      <c r="C59" s="2">
        <f>H59/I59</f>
        <v>1.0006397952655151</v>
      </c>
      <c r="D59" s="9"/>
      <c r="E59" s="9">
        <v>1</v>
      </c>
      <c r="F59" s="9"/>
      <c r="G59" s="1">
        <v>1563</v>
      </c>
      <c r="H59" s="1">
        <f t="shared" ref="H59" si="5">SUM(D59:G59)</f>
        <v>1564</v>
      </c>
      <c r="I59" s="1">
        <v>1563</v>
      </c>
      <c r="J59" s="9"/>
      <c r="K59" s="1">
        <f>D59+F59</f>
        <v>0</v>
      </c>
      <c r="L59" s="59"/>
    </row>
    <row r="60" spans="1:12" x14ac:dyDescent="0.3">
      <c r="A60" s="19"/>
      <c r="C60" s="36"/>
      <c r="D60" s="30"/>
      <c r="E60" s="30"/>
      <c r="F60" s="30"/>
      <c r="J60" s="30"/>
      <c r="L60" s="61"/>
    </row>
    <row r="61" spans="1:12" x14ac:dyDescent="0.3">
      <c r="A61" s="22">
        <f>SUM(A2:A60)</f>
        <v>274</v>
      </c>
      <c r="B61" s="1" t="s">
        <v>208</v>
      </c>
      <c r="C61" s="2">
        <f>H61/I61</f>
        <v>0.94870482236101161</v>
      </c>
      <c r="D61" s="1">
        <f t="shared" ref="D61:K61" si="6">SUM(D6:D60)</f>
        <v>509</v>
      </c>
      <c r="E61" s="1">
        <f t="shared" si="6"/>
        <v>2242</v>
      </c>
      <c r="F61" s="1">
        <f t="shared" si="6"/>
        <v>160</v>
      </c>
      <c r="G61" s="1">
        <f t="shared" si="6"/>
        <v>6355</v>
      </c>
      <c r="H61" s="1">
        <f t="shared" si="6"/>
        <v>9266</v>
      </c>
      <c r="I61" s="1">
        <f t="shared" si="6"/>
        <v>9767</v>
      </c>
      <c r="J61" s="1">
        <f t="shared" si="6"/>
        <v>252</v>
      </c>
      <c r="K61" s="1">
        <f t="shared" si="6"/>
        <v>669</v>
      </c>
      <c r="L61" s="62"/>
    </row>
    <row r="62" spans="1:12" ht="15" thickBot="1" x14ac:dyDescent="0.35">
      <c r="A62" s="3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63"/>
    </row>
    <row r="64" spans="1:12" x14ac:dyDescent="0.3">
      <c r="B64" s="37" t="s">
        <v>82</v>
      </c>
      <c r="C64" t="s">
        <v>245</v>
      </c>
    </row>
    <row r="65" spans="2:3" x14ac:dyDescent="0.3">
      <c r="B65" s="37" t="s">
        <v>165</v>
      </c>
      <c r="C65" t="s">
        <v>6</v>
      </c>
    </row>
    <row r="66" spans="2:3" x14ac:dyDescent="0.3">
      <c r="B66" s="37" t="s">
        <v>250</v>
      </c>
      <c r="C66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BH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L13" sqref="BL13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171" customFormat="1" x14ac:dyDescent="0.3">
      <c r="A4" s="217"/>
      <c r="B4" s="238" t="s">
        <v>200</v>
      </c>
      <c r="C4" s="165">
        <v>7</v>
      </c>
      <c r="D4" s="185">
        <v>1747</v>
      </c>
      <c r="E4" s="180">
        <v>27</v>
      </c>
      <c r="F4" s="164"/>
      <c r="G4" s="183">
        <f>$BS4/E4</f>
        <v>1.1111111111111112</v>
      </c>
      <c r="H4" s="168">
        <v>14</v>
      </c>
      <c r="I4" s="168">
        <f t="shared" ref="I4:I14" si="11">+H4+J4</f>
        <v>17</v>
      </c>
      <c r="J4" s="169">
        <v>3</v>
      </c>
      <c r="K4" s="184">
        <v>2025</v>
      </c>
      <c r="L4" s="184">
        <v>2025</v>
      </c>
      <c r="M4" s="170"/>
      <c r="N4" s="170"/>
      <c r="O4" s="170"/>
      <c r="P4" s="167">
        <f t="shared" ref="P4:P14" si="12">H4+SUM(M4:O4)</f>
        <v>14</v>
      </c>
      <c r="Q4" s="170"/>
      <c r="R4" s="170"/>
      <c r="S4" s="170"/>
      <c r="T4" s="170"/>
      <c r="U4" s="164">
        <f t="shared" si="0"/>
        <v>14</v>
      </c>
      <c r="V4" s="170"/>
      <c r="W4" s="170"/>
      <c r="X4" s="170"/>
      <c r="Y4" s="170"/>
      <c r="Z4" s="164">
        <f t="shared" si="1"/>
        <v>14</v>
      </c>
      <c r="AA4" s="170">
        <v>1</v>
      </c>
      <c r="AB4" s="170"/>
      <c r="AC4" s="170"/>
      <c r="AD4" s="170"/>
      <c r="AE4" s="164">
        <f t="shared" si="2"/>
        <v>15</v>
      </c>
      <c r="AF4" s="170"/>
      <c r="AG4" s="170"/>
      <c r="AH4" s="170">
        <v>12</v>
      </c>
      <c r="AI4" s="170"/>
      <c r="AJ4" s="164">
        <f t="shared" si="3"/>
        <v>27</v>
      </c>
      <c r="AK4" s="170"/>
      <c r="AL4" s="170">
        <v>1</v>
      </c>
      <c r="AM4" s="170"/>
      <c r="AN4" s="170"/>
      <c r="AO4" s="164">
        <f t="shared" si="4"/>
        <v>28</v>
      </c>
      <c r="AP4" s="170"/>
      <c r="AQ4" s="170"/>
      <c r="AR4" s="170"/>
      <c r="AS4" s="170"/>
      <c r="AT4" s="164">
        <f t="shared" si="5"/>
        <v>28</v>
      </c>
      <c r="AU4" s="170"/>
      <c r="AV4" s="170"/>
      <c r="AW4" s="170"/>
      <c r="AX4" s="170"/>
      <c r="AY4" s="164">
        <f t="shared" si="6"/>
        <v>28</v>
      </c>
      <c r="AZ4" s="170"/>
      <c r="BA4" s="170">
        <v>1</v>
      </c>
      <c r="BB4" s="170"/>
      <c r="BC4" s="170"/>
      <c r="BD4" s="164">
        <f t="shared" si="7"/>
        <v>29</v>
      </c>
      <c r="BE4" s="170"/>
      <c r="BF4" s="170">
        <v>1</v>
      </c>
      <c r="BG4" s="170"/>
      <c r="BH4" s="170"/>
      <c r="BI4" s="164">
        <f t="shared" si="8"/>
        <v>30</v>
      </c>
      <c r="BJ4" s="170"/>
      <c r="BK4" s="170"/>
      <c r="BL4" s="170"/>
      <c r="BM4" s="170"/>
      <c r="BN4" s="164">
        <f t="shared" si="9"/>
        <v>30</v>
      </c>
      <c r="BO4" s="170"/>
      <c r="BP4" s="170"/>
      <c r="BQ4" s="170"/>
      <c r="BR4" s="170"/>
      <c r="BS4" s="164">
        <f t="shared" si="10"/>
        <v>30</v>
      </c>
    </row>
    <row r="5" spans="1:71" s="171" customFormat="1" x14ac:dyDescent="0.3">
      <c r="A5" s="268"/>
      <c r="B5" s="201" t="s">
        <v>65</v>
      </c>
      <c r="C5" s="202">
        <v>16</v>
      </c>
      <c r="D5" s="203">
        <v>2333</v>
      </c>
      <c r="E5" s="201">
        <v>44</v>
      </c>
      <c r="F5" s="201"/>
      <c r="G5" s="183">
        <f t="shared" ref="G5:G14" si="13">$BS5/E5</f>
        <v>1.0454545454545454</v>
      </c>
      <c r="H5" s="204">
        <v>21</v>
      </c>
      <c r="I5" s="204">
        <f t="shared" si="11"/>
        <v>21</v>
      </c>
      <c r="J5" s="205"/>
      <c r="K5" s="206">
        <v>2025</v>
      </c>
      <c r="L5" s="184">
        <v>2025</v>
      </c>
      <c r="M5" s="207"/>
      <c r="N5" s="207"/>
      <c r="O5" s="207"/>
      <c r="P5" s="208">
        <f t="shared" si="12"/>
        <v>21</v>
      </c>
      <c r="Q5" s="207"/>
      <c r="R5" s="207"/>
      <c r="S5" s="207"/>
      <c r="T5" s="207"/>
      <c r="U5" s="201">
        <f t="shared" si="0"/>
        <v>21</v>
      </c>
      <c r="V5" s="207"/>
      <c r="W5" s="207">
        <v>1</v>
      </c>
      <c r="X5" s="207">
        <v>23</v>
      </c>
      <c r="Y5" s="207"/>
      <c r="Z5" s="201">
        <f t="shared" si="1"/>
        <v>45</v>
      </c>
      <c r="AA5" s="207"/>
      <c r="AB5" s="207"/>
      <c r="AC5" s="207"/>
      <c r="AD5" s="207"/>
      <c r="AE5" s="201">
        <f t="shared" si="2"/>
        <v>45</v>
      </c>
      <c r="AF5" s="207"/>
      <c r="AG5" s="207"/>
      <c r="AH5" s="207"/>
      <c r="AI5" s="207"/>
      <c r="AJ5" s="201">
        <f t="shared" si="3"/>
        <v>45</v>
      </c>
      <c r="AK5" s="207"/>
      <c r="AL5" s="207"/>
      <c r="AM5" s="207"/>
      <c r="AN5" s="207"/>
      <c r="AO5" s="201">
        <f t="shared" si="4"/>
        <v>45</v>
      </c>
      <c r="AP5" s="207"/>
      <c r="AQ5" s="207"/>
      <c r="AR5" s="207"/>
      <c r="AS5" s="207"/>
      <c r="AT5" s="201">
        <f t="shared" si="5"/>
        <v>45</v>
      </c>
      <c r="AU5" s="207"/>
      <c r="AV5" s="207"/>
      <c r="AW5" s="207"/>
      <c r="AX5" s="207"/>
      <c r="AY5" s="201">
        <f t="shared" si="6"/>
        <v>45</v>
      </c>
      <c r="AZ5" s="207"/>
      <c r="BA5" s="207">
        <v>1</v>
      </c>
      <c r="BB5" s="207"/>
      <c r="BC5" s="207"/>
      <c r="BD5" s="201">
        <f t="shared" si="7"/>
        <v>46</v>
      </c>
      <c r="BE5" s="207"/>
      <c r="BF5" s="207"/>
      <c r="BG5" s="207"/>
      <c r="BH5" s="207"/>
      <c r="BI5" s="201">
        <f t="shared" si="8"/>
        <v>46</v>
      </c>
      <c r="BJ5" s="207"/>
      <c r="BK5" s="207"/>
      <c r="BL5" s="207"/>
      <c r="BM5" s="207"/>
      <c r="BN5" s="201">
        <f t="shared" si="9"/>
        <v>46</v>
      </c>
      <c r="BO5" s="207"/>
      <c r="BP5" s="207"/>
      <c r="BQ5" s="207"/>
      <c r="BR5" s="207"/>
      <c r="BS5" s="201">
        <f t="shared" si="10"/>
        <v>46</v>
      </c>
    </row>
    <row r="6" spans="1:71" s="88" customFormat="1" x14ac:dyDescent="0.3">
      <c r="A6" s="84"/>
      <c r="B6" s="84" t="s">
        <v>66</v>
      </c>
      <c r="C6" s="89">
        <v>19</v>
      </c>
      <c r="D6" s="120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2025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71" customFormat="1" x14ac:dyDescent="0.3">
      <c r="A7" s="265"/>
      <c r="B7" s="196" t="s">
        <v>237</v>
      </c>
      <c r="C7" s="197">
        <v>23</v>
      </c>
      <c r="D7" s="198">
        <v>5057</v>
      </c>
      <c r="E7" s="196">
        <v>14</v>
      </c>
      <c r="F7" s="196"/>
      <c r="G7" s="183">
        <f t="shared" si="13"/>
        <v>1.2142857142857142</v>
      </c>
      <c r="H7" s="168">
        <v>5</v>
      </c>
      <c r="I7" s="168">
        <f t="shared" si="11"/>
        <v>5</v>
      </c>
      <c r="J7" s="199"/>
      <c r="K7" s="184">
        <v>2025</v>
      </c>
      <c r="L7" s="184">
        <v>2025</v>
      </c>
      <c r="M7" s="184"/>
      <c r="N7" s="184"/>
      <c r="O7" s="184"/>
      <c r="P7" s="168">
        <f t="shared" si="12"/>
        <v>5</v>
      </c>
      <c r="Q7" s="184"/>
      <c r="R7" s="184"/>
      <c r="S7" s="184"/>
      <c r="T7" s="184"/>
      <c r="U7" s="196">
        <f t="shared" si="0"/>
        <v>5</v>
      </c>
      <c r="V7" s="184"/>
      <c r="W7" s="184">
        <v>3</v>
      </c>
      <c r="X7" s="184">
        <v>8</v>
      </c>
      <c r="Y7" s="184"/>
      <c r="Z7" s="196">
        <f t="shared" si="1"/>
        <v>16</v>
      </c>
      <c r="AA7" s="184"/>
      <c r="AB7" s="184"/>
      <c r="AC7" s="184"/>
      <c r="AD7" s="184"/>
      <c r="AE7" s="196">
        <f t="shared" si="2"/>
        <v>16</v>
      </c>
      <c r="AF7" s="184"/>
      <c r="AG7" s="184"/>
      <c r="AH7" s="184"/>
      <c r="AI7" s="184"/>
      <c r="AJ7" s="196">
        <f t="shared" si="3"/>
        <v>16</v>
      </c>
      <c r="AK7" s="184"/>
      <c r="AL7" s="184"/>
      <c r="AM7" s="184"/>
      <c r="AN7" s="184"/>
      <c r="AO7" s="196">
        <f t="shared" si="4"/>
        <v>16</v>
      </c>
      <c r="AP7" s="184"/>
      <c r="AQ7" s="184"/>
      <c r="AR7" s="184"/>
      <c r="AS7" s="184"/>
      <c r="AT7" s="196">
        <f t="shared" si="5"/>
        <v>16</v>
      </c>
      <c r="AU7" s="184"/>
      <c r="AV7" s="184"/>
      <c r="AW7" s="184"/>
      <c r="AX7" s="184"/>
      <c r="AY7" s="196">
        <f t="shared" si="6"/>
        <v>16</v>
      </c>
      <c r="AZ7" s="184"/>
      <c r="BA7" s="184"/>
      <c r="BB7" s="184"/>
      <c r="BC7" s="184"/>
      <c r="BD7" s="196">
        <f t="shared" si="7"/>
        <v>16</v>
      </c>
      <c r="BE7" s="184"/>
      <c r="BF7" s="184"/>
      <c r="BG7" s="184"/>
      <c r="BH7" s="184"/>
      <c r="BI7" s="196">
        <f t="shared" si="8"/>
        <v>16</v>
      </c>
      <c r="BJ7" s="184"/>
      <c r="BK7" s="184">
        <v>1</v>
      </c>
      <c r="BL7" s="184"/>
      <c r="BM7" s="184"/>
      <c r="BN7" s="196">
        <f t="shared" si="9"/>
        <v>17</v>
      </c>
      <c r="BO7" s="184"/>
      <c r="BP7" s="184"/>
      <c r="BQ7" s="184"/>
      <c r="BR7" s="184"/>
      <c r="BS7" s="196">
        <f t="shared" si="10"/>
        <v>17</v>
      </c>
    </row>
    <row r="8" spans="1:71" s="171" customFormat="1" x14ac:dyDescent="0.3">
      <c r="A8" s="217"/>
      <c r="B8" s="200" t="s">
        <v>326</v>
      </c>
      <c r="C8" s="165">
        <v>40</v>
      </c>
      <c r="D8" s="185">
        <v>7041</v>
      </c>
      <c r="E8" s="164">
        <v>34</v>
      </c>
      <c r="F8" s="164"/>
      <c r="G8" s="183">
        <f t="shared" si="13"/>
        <v>1.0588235294117647</v>
      </c>
      <c r="H8" s="168">
        <v>23</v>
      </c>
      <c r="I8" s="168">
        <f t="shared" si="11"/>
        <v>24</v>
      </c>
      <c r="J8" s="169">
        <v>1</v>
      </c>
      <c r="K8" s="184">
        <v>2025</v>
      </c>
      <c r="L8" s="184">
        <v>2025</v>
      </c>
      <c r="M8" s="170"/>
      <c r="N8" s="170"/>
      <c r="O8" s="170"/>
      <c r="P8" s="167">
        <f t="shared" si="12"/>
        <v>23</v>
      </c>
      <c r="Q8" s="170"/>
      <c r="R8" s="170"/>
      <c r="S8" s="170"/>
      <c r="T8" s="170"/>
      <c r="U8" s="164">
        <f t="shared" si="0"/>
        <v>23</v>
      </c>
      <c r="V8" s="170">
        <v>1</v>
      </c>
      <c r="W8" s="170">
        <v>1</v>
      </c>
      <c r="X8" s="170">
        <v>11</v>
      </c>
      <c r="Y8" s="170"/>
      <c r="Z8" s="164">
        <f t="shared" si="1"/>
        <v>36</v>
      </c>
      <c r="AA8" s="170"/>
      <c r="AB8" s="170"/>
      <c r="AC8" s="170"/>
      <c r="AD8" s="170"/>
      <c r="AE8" s="164">
        <f t="shared" si="2"/>
        <v>36</v>
      </c>
      <c r="AF8" s="170"/>
      <c r="AG8" s="170"/>
      <c r="AH8" s="170"/>
      <c r="AI8" s="170"/>
      <c r="AJ8" s="164">
        <f t="shared" si="3"/>
        <v>36</v>
      </c>
      <c r="AK8" s="170"/>
      <c r="AL8" s="170"/>
      <c r="AM8" s="170"/>
      <c r="AN8" s="170"/>
      <c r="AO8" s="164">
        <f t="shared" si="4"/>
        <v>36</v>
      </c>
      <c r="AP8" s="170"/>
      <c r="AQ8" s="170"/>
      <c r="AR8" s="170"/>
      <c r="AS8" s="170"/>
      <c r="AT8" s="164">
        <f t="shared" si="5"/>
        <v>36</v>
      </c>
      <c r="AU8" s="170"/>
      <c r="AV8" s="170"/>
      <c r="AW8" s="170"/>
      <c r="AX8" s="170"/>
      <c r="AY8" s="164">
        <f t="shared" si="6"/>
        <v>36</v>
      </c>
      <c r="AZ8" s="170"/>
      <c r="BA8" s="170"/>
      <c r="BB8" s="170"/>
      <c r="BC8" s="170"/>
      <c r="BD8" s="164">
        <f t="shared" si="7"/>
        <v>36</v>
      </c>
      <c r="BE8" s="170"/>
      <c r="BF8" s="170"/>
      <c r="BG8" s="170"/>
      <c r="BH8" s="170"/>
      <c r="BI8" s="164">
        <f t="shared" si="8"/>
        <v>36</v>
      </c>
      <c r="BJ8" s="170"/>
      <c r="BK8" s="170"/>
      <c r="BL8" s="170"/>
      <c r="BM8" s="170"/>
      <c r="BN8" s="164">
        <f t="shared" si="9"/>
        <v>36</v>
      </c>
      <c r="BO8" s="170"/>
      <c r="BP8" s="170"/>
      <c r="BQ8" s="170"/>
      <c r="BR8" s="170"/>
      <c r="BS8" s="164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0.92682926829268297</v>
      </c>
      <c r="H9" s="92">
        <v>26</v>
      </c>
      <c r="I9" s="92">
        <f t="shared" si="11"/>
        <v>29</v>
      </c>
      <c r="J9" s="93">
        <v>3</v>
      </c>
      <c r="K9" s="94">
        <v>2025</v>
      </c>
      <c r="L9" s="94">
        <v>2025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>
        <v>10</v>
      </c>
      <c r="AD9" s="87"/>
      <c r="AE9" s="84">
        <f t="shared" si="2"/>
        <v>36</v>
      </c>
      <c r="AF9" s="87"/>
      <c r="AG9" s="87"/>
      <c r="AH9" s="87"/>
      <c r="AI9" s="87">
        <v>1</v>
      </c>
      <c r="AJ9" s="84">
        <f t="shared" si="3"/>
        <v>37</v>
      </c>
      <c r="AK9" s="87"/>
      <c r="AL9" s="87"/>
      <c r="AM9" s="87"/>
      <c r="AN9" s="87"/>
      <c r="AO9" s="84">
        <f t="shared" si="4"/>
        <v>37</v>
      </c>
      <c r="AP9" s="87"/>
      <c r="AQ9" s="87"/>
      <c r="AR9" s="87"/>
      <c r="AS9" s="87"/>
      <c r="AT9" s="84">
        <f t="shared" si="5"/>
        <v>37</v>
      </c>
      <c r="AU9" s="87"/>
      <c r="AV9" s="87">
        <v>1</v>
      </c>
      <c r="AW9" s="87"/>
      <c r="AX9" s="87"/>
      <c r="AY9" s="84">
        <f t="shared" si="6"/>
        <v>38</v>
      </c>
      <c r="AZ9" s="87"/>
      <c r="BA9" s="87"/>
      <c r="BB9" s="87"/>
      <c r="BC9" s="87"/>
      <c r="BD9" s="84">
        <f t="shared" si="7"/>
        <v>38</v>
      </c>
      <c r="BE9" s="87"/>
      <c r="BF9" s="87"/>
      <c r="BG9" s="87"/>
      <c r="BH9" s="87"/>
      <c r="BI9" s="84">
        <f t="shared" si="8"/>
        <v>38</v>
      </c>
      <c r="BJ9" s="87"/>
      <c r="BK9" s="87"/>
      <c r="BL9" s="87"/>
      <c r="BM9" s="87"/>
      <c r="BN9" s="84">
        <f t="shared" si="9"/>
        <v>38</v>
      </c>
      <c r="BO9" s="87"/>
      <c r="BP9" s="87"/>
      <c r="BQ9" s="87"/>
      <c r="BR9" s="87"/>
      <c r="BS9" s="84">
        <f t="shared" si="10"/>
        <v>38</v>
      </c>
    </row>
    <row r="10" spans="1:71" s="171" customFormat="1" x14ac:dyDescent="0.3">
      <c r="A10" s="164"/>
      <c r="B10" s="218" t="s">
        <v>22</v>
      </c>
      <c r="C10" s="165">
        <v>44</v>
      </c>
      <c r="D10" s="185">
        <v>888</v>
      </c>
      <c r="E10" s="164">
        <v>21</v>
      </c>
      <c r="F10" s="164"/>
      <c r="G10" s="183">
        <f t="shared" si="13"/>
        <v>1</v>
      </c>
      <c r="H10" s="168">
        <v>15</v>
      </c>
      <c r="I10" s="168">
        <f t="shared" si="11"/>
        <v>15</v>
      </c>
      <c r="J10" s="169"/>
      <c r="K10" s="184">
        <v>2025</v>
      </c>
      <c r="L10" s="184">
        <v>2024</v>
      </c>
      <c r="M10" s="170"/>
      <c r="N10" s="170"/>
      <c r="O10" s="170"/>
      <c r="P10" s="167">
        <f t="shared" si="12"/>
        <v>15</v>
      </c>
      <c r="Q10" s="170"/>
      <c r="R10" s="170"/>
      <c r="S10" s="170"/>
      <c r="T10" s="170"/>
      <c r="U10" s="164">
        <f t="shared" si="0"/>
        <v>15</v>
      </c>
      <c r="V10" s="170"/>
      <c r="W10" s="170">
        <v>1</v>
      </c>
      <c r="X10" s="170">
        <v>5</v>
      </c>
      <c r="Y10" s="170"/>
      <c r="Z10" s="164">
        <f t="shared" si="1"/>
        <v>21</v>
      </c>
      <c r="AA10" s="170"/>
      <c r="AB10" s="170"/>
      <c r="AC10" s="170"/>
      <c r="AD10" s="170"/>
      <c r="AE10" s="164">
        <f t="shared" si="2"/>
        <v>21</v>
      </c>
      <c r="AF10" s="170"/>
      <c r="AG10" s="170"/>
      <c r="AH10" s="170"/>
      <c r="AI10" s="170"/>
      <c r="AJ10" s="164">
        <f t="shared" si="3"/>
        <v>21</v>
      </c>
      <c r="AK10" s="170"/>
      <c r="AL10" s="170"/>
      <c r="AM10" s="170"/>
      <c r="AN10" s="170"/>
      <c r="AO10" s="164">
        <f t="shared" si="4"/>
        <v>21</v>
      </c>
      <c r="AP10" s="170"/>
      <c r="AQ10" s="170"/>
      <c r="AR10" s="170"/>
      <c r="AS10" s="170"/>
      <c r="AT10" s="164">
        <f t="shared" si="5"/>
        <v>21</v>
      </c>
      <c r="AU10" s="170"/>
      <c r="AV10" s="170"/>
      <c r="AW10" s="170"/>
      <c r="AX10" s="170"/>
      <c r="AY10" s="164">
        <f t="shared" si="6"/>
        <v>21</v>
      </c>
      <c r="AZ10" s="170"/>
      <c r="BA10" s="170"/>
      <c r="BB10" s="170"/>
      <c r="BC10" s="170"/>
      <c r="BD10" s="164">
        <f t="shared" si="7"/>
        <v>21</v>
      </c>
      <c r="BE10" s="170"/>
      <c r="BF10" s="170"/>
      <c r="BG10" s="170"/>
      <c r="BH10" s="170"/>
      <c r="BI10" s="164">
        <f t="shared" si="8"/>
        <v>21</v>
      </c>
      <c r="BJ10" s="170"/>
      <c r="BK10" s="170"/>
      <c r="BL10" s="170"/>
      <c r="BM10" s="170"/>
      <c r="BN10" s="164">
        <f t="shared" si="9"/>
        <v>21</v>
      </c>
      <c r="BO10" s="170"/>
      <c r="BP10" s="170"/>
      <c r="BQ10" s="170"/>
      <c r="BR10" s="170"/>
      <c r="BS10" s="164">
        <f t="shared" si="10"/>
        <v>21</v>
      </c>
    </row>
    <row r="11" spans="1:71" s="171" customFormat="1" x14ac:dyDescent="0.3">
      <c r="A11" s="164"/>
      <c r="B11" s="218" t="s">
        <v>197</v>
      </c>
      <c r="C11" s="165">
        <v>61</v>
      </c>
      <c r="D11" s="185">
        <v>9650</v>
      </c>
      <c r="E11" s="164">
        <v>31</v>
      </c>
      <c r="F11" s="164"/>
      <c r="G11" s="183">
        <f t="shared" si="13"/>
        <v>1</v>
      </c>
      <c r="H11" s="168">
        <v>31</v>
      </c>
      <c r="I11" s="168">
        <f t="shared" si="11"/>
        <v>31</v>
      </c>
      <c r="J11" s="169"/>
      <c r="K11" s="184">
        <v>2025</v>
      </c>
      <c r="L11" s="184">
        <v>2025</v>
      </c>
      <c r="M11" s="170"/>
      <c r="N11" s="170"/>
      <c r="O11" s="170"/>
      <c r="P11" s="167">
        <f t="shared" si="12"/>
        <v>31</v>
      </c>
      <c r="Q11" s="170"/>
      <c r="R11" s="170"/>
      <c r="S11" s="170"/>
      <c r="T11" s="170"/>
      <c r="U11" s="164">
        <f t="shared" si="0"/>
        <v>31</v>
      </c>
      <c r="V11" s="170"/>
      <c r="W11" s="170"/>
      <c r="X11" s="170"/>
      <c r="Y11" s="170"/>
      <c r="Z11" s="164">
        <f t="shared" si="1"/>
        <v>31</v>
      </c>
      <c r="AA11" s="170"/>
      <c r="AB11" s="170"/>
      <c r="AC11" s="170"/>
      <c r="AD11" s="170"/>
      <c r="AE11" s="164">
        <f t="shared" si="2"/>
        <v>31</v>
      </c>
      <c r="AF11" s="170"/>
      <c r="AG11" s="170"/>
      <c r="AH11" s="170"/>
      <c r="AI11" s="170"/>
      <c r="AJ11" s="164">
        <f t="shared" si="3"/>
        <v>31</v>
      </c>
      <c r="AK11" s="170"/>
      <c r="AL11" s="170"/>
      <c r="AM11" s="170"/>
      <c r="AN11" s="170"/>
      <c r="AO11" s="164">
        <f t="shared" si="4"/>
        <v>31</v>
      </c>
      <c r="AP11" s="170"/>
      <c r="AQ11" s="170"/>
      <c r="AR11" s="170"/>
      <c r="AS11" s="170"/>
      <c r="AT11" s="164">
        <f t="shared" si="5"/>
        <v>31</v>
      </c>
      <c r="AU11" s="170"/>
      <c r="AV11" s="170"/>
      <c r="AW11" s="170"/>
      <c r="AX11" s="170"/>
      <c r="AY11" s="164">
        <f t="shared" si="6"/>
        <v>31</v>
      </c>
      <c r="AZ11" s="170"/>
      <c r="BA11" s="170"/>
      <c r="BB11" s="170"/>
      <c r="BC11" s="170"/>
      <c r="BD11" s="164">
        <f t="shared" si="7"/>
        <v>31</v>
      </c>
      <c r="BE11" s="170"/>
      <c r="BF11" s="170"/>
      <c r="BG11" s="170"/>
      <c r="BH11" s="170"/>
      <c r="BI11" s="164">
        <f t="shared" si="8"/>
        <v>31</v>
      </c>
      <c r="BJ11" s="170"/>
      <c r="BK11" s="170"/>
      <c r="BL11" s="170"/>
      <c r="BM11" s="170"/>
      <c r="BN11" s="164">
        <f t="shared" si="9"/>
        <v>31</v>
      </c>
      <c r="BO11" s="170"/>
      <c r="BP11" s="170"/>
      <c r="BQ11" s="170"/>
      <c r="BR11" s="170"/>
      <c r="BS11" s="164">
        <f t="shared" si="10"/>
        <v>31</v>
      </c>
    </row>
    <row r="12" spans="1:71" s="162" customFormat="1" x14ac:dyDescent="0.3">
      <c r="A12" s="157"/>
      <c r="B12" s="224" t="s">
        <v>391</v>
      </c>
      <c r="C12" s="225">
        <v>66</v>
      </c>
      <c r="D12" s="226"/>
      <c r="E12" s="157"/>
      <c r="F12" s="157"/>
      <c r="G12" s="227"/>
      <c r="H12" s="228">
        <v>3</v>
      </c>
      <c r="I12" s="228">
        <f t="shared" si="11"/>
        <v>3</v>
      </c>
      <c r="J12" s="159"/>
      <c r="K12" s="229"/>
      <c r="L12" s="229">
        <v>2025</v>
      </c>
      <c r="M12" s="161"/>
      <c r="N12" s="161"/>
      <c r="O12" s="161"/>
      <c r="P12" s="158">
        <f t="shared" si="12"/>
        <v>3</v>
      </c>
      <c r="Q12" s="161"/>
      <c r="R12" s="161"/>
      <c r="S12" s="161"/>
      <c r="T12" s="161"/>
      <c r="U12" s="157">
        <f t="shared" si="0"/>
        <v>3</v>
      </c>
      <c r="V12" s="161"/>
      <c r="W12" s="161"/>
      <c r="X12" s="161"/>
      <c r="Y12" s="161"/>
      <c r="Z12" s="157">
        <f t="shared" si="1"/>
        <v>3</v>
      </c>
      <c r="AA12" s="161"/>
      <c r="AB12" s="161">
        <v>10</v>
      </c>
      <c r="AC12" s="161">
        <v>1</v>
      </c>
      <c r="AD12" s="161">
        <v>1</v>
      </c>
      <c r="AE12" s="157">
        <f t="shared" si="2"/>
        <v>15</v>
      </c>
      <c r="AF12" s="161"/>
      <c r="AG12" s="161"/>
      <c r="AH12" s="161"/>
      <c r="AI12" s="161"/>
      <c r="AJ12" s="157">
        <f t="shared" si="3"/>
        <v>15</v>
      </c>
      <c r="AK12" s="161"/>
      <c r="AL12" s="161">
        <v>4</v>
      </c>
      <c r="AM12" s="161"/>
      <c r="AN12" s="161"/>
      <c r="AO12" s="157">
        <f t="shared" si="4"/>
        <v>19</v>
      </c>
      <c r="AP12" s="161"/>
      <c r="AQ12" s="161"/>
      <c r="AR12" s="161"/>
      <c r="AS12" s="161"/>
      <c r="AT12" s="157">
        <f t="shared" si="5"/>
        <v>19</v>
      </c>
      <c r="AU12" s="161"/>
      <c r="AV12" s="161"/>
      <c r="AW12" s="161"/>
      <c r="AX12" s="161"/>
      <c r="AY12" s="157">
        <f t="shared" si="6"/>
        <v>19</v>
      </c>
      <c r="AZ12" s="161"/>
      <c r="BA12" s="161"/>
      <c r="BB12" s="161"/>
      <c r="BC12" s="161"/>
      <c r="BD12" s="157">
        <f t="shared" si="7"/>
        <v>19</v>
      </c>
      <c r="BE12" s="161"/>
      <c r="BF12" s="161"/>
      <c r="BG12" s="161"/>
      <c r="BH12" s="161"/>
      <c r="BI12" s="157">
        <f t="shared" si="8"/>
        <v>19</v>
      </c>
      <c r="BJ12" s="161"/>
      <c r="BK12" s="161"/>
      <c r="BL12" s="161">
        <v>1</v>
      </c>
      <c r="BM12" s="161"/>
      <c r="BN12" s="157">
        <f t="shared" si="9"/>
        <v>20</v>
      </c>
      <c r="BO12" s="161"/>
      <c r="BP12" s="161"/>
      <c r="BQ12" s="161"/>
      <c r="BR12" s="161"/>
      <c r="BS12" s="157">
        <f t="shared" si="10"/>
        <v>20</v>
      </c>
    </row>
    <row r="13" spans="1:71" s="171" customFormat="1" x14ac:dyDescent="0.3">
      <c r="A13" s="164"/>
      <c r="B13" s="218" t="s">
        <v>136</v>
      </c>
      <c r="C13" s="165">
        <v>68</v>
      </c>
      <c r="D13" s="185">
        <v>5059</v>
      </c>
      <c r="E13" s="164">
        <v>67</v>
      </c>
      <c r="F13" s="164"/>
      <c r="G13" s="183">
        <f t="shared" si="13"/>
        <v>1</v>
      </c>
      <c r="H13" s="168">
        <v>47</v>
      </c>
      <c r="I13" s="168">
        <f t="shared" si="11"/>
        <v>48</v>
      </c>
      <c r="J13" s="169">
        <v>1</v>
      </c>
      <c r="K13" s="184">
        <v>2025</v>
      </c>
      <c r="L13" s="184">
        <v>2024</v>
      </c>
      <c r="M13" s="170"/>
      <c r="N13" s="170"/>
      <c r="O13" s="170"/>
      <c r="P13" s="167">
        <f t="shared" si="12"/>
        <v>47</v>
      </c>
      <c r="Q13" s="170"/>
      <c r="R13" s="170"/>
      <c r="S13" s="170"/>
      <c r="T13" s="170"/>
      <c r="U13" s="164">
        <f t="shared" si="0"/>
        <v>47</v>
      </c>
      <c r="V13" s="170"/>
      <c r="W13" s="170"/>
      <c r="X13" s="170"/>
      <c r="Y13" s="170"/>
      <c r="Z13" s="164">
        <f t="shared" si="1"/>
        <v>47</v>
      </c>
      <c r="AA13" s="170"/>
      <c r="AB13" s="170"/>
      <c r="AC13" s="170"/>
      <c r="AD13" s="170"/>
      <c r="AE13" s="164">
        <f t="shared" si="2"/>
        <v>47</v>
      </c>
      <c r="AF13" s="170"/>
      <c r="AG13" s="170"/>
      <c r="AH13" s="170">
        <v>20</v>
      </c>
      <c r="AI13" s="170"/>
      <c r="AJ13" s="164">
        <f t="shared" si="3"/>
        <v>67</v>
      </c>
      <c r="AK13" s="170"/>
      <c r="AL13" s="170"/>
      <c r="AM13" s="170"/>
      <c r="AN13" s="170"/>
      <c r="AO13" s="164">
        <f t="shared" si="4"/>
        <v>67</v>
      </c>
      <c r="AP13" s="170"/>
      <c r="AQ13" s="170"/>
      <c r="AR13" s="170"/>
      <c r="AS13" s="170"/>
      <c r="AT13" s="164">
        <f t="shared" si="5"/>
        <v>67</v>
      </c>
      <c r="AU13" s="170"/>
      <c r="AV13" s="170"/>
      <c r="AW13" s="170"/>
      <c r="AX13" s="170"/>
      <c r="AY13" s="164">
        <f t="shared" si="6"/>
        <v>67</v>
      </c>
      <c r="AZ13" s="170"/>
      <c r="BA13" s="170"/>
      <c r="BB13" s="170"/>
      <c r="BC13" s="170"/>
      <c r="BD13" s="164">
        <f t="shared" si="7"/>
        <v>67</v>
      </c>
      <c r="BE13" s="170"/>
      <c r="BF13" s="170"/>
      <c r="BG13" s="170"/>
      <c r="BH13" s="170"/>
      <c r="BI13" s="164">
        <f t="shared" si="8"/>
        <v>67</v>
      </c>
      <c r="BJ13" s="170"/>
      <c r="BK13" s="170"/>
      <c r="BL13" s="170"/>
      <c r="BM13" s="170"/>
      <c r="BN13" s="164">
        <f t="shared" si="9"/>
        <v>67</v>
      </c>
      <c r="BO13" s="170"/>
      <c r="BP13" s="170"/>
      <c r="BQ13" s="170"/>
      <c r="BR13" s="170"/>
      <c r="BS13" s="164">
        <f t="shared" si="10"/>
        <v>67</v>
      </c>
    </row>
    <row r="14" spans="1:71" x14ac:dyDescent="0.3">
      <c r="A14" s="1"/>
      <c r="B14" s="110" t="s">
        <v>69</v>
      </c>
      <c r="C14" s="12">
        <v>69</v>
      </c>
      <c r="D14" s="10">
        <v>4647</v>
      </c>
      <c r="E14" s="1">
        <v>85</v>
      </c>
      <c r="F14" s="1"/>
      <c r="G14" s="91">
        <f t="shared" si="13"/>
        <v>0.74117647058823533</v>
      </c>
      <c r="H14" s="73">
        <v>45</v>
      </c>
      <c r="I14" s="73">
        <f t="shared" si="11"/>
        <v>53</v>
      </c>
      <c r="J14" s="78">
        <v>8</v>
      </c>
      <c r="K14" s="8">
        <v>2025</v>
      </c>
      <c r="L14" s="8">
        <v>2025</v>
      </c>
      <c r="M14" s="9"/>
      <c r="N14" s="9"/>
      <c r="O14" s="9"/>
      <c r="P14" s="68">
        <f t="shared" si="12"/>
        <v>45</v>
      </c>
      <c r="Q14" s="9"/>
      <c r="R14" s="9"/>
      <c r="S14" s="9"/>
      <c r="T14" s="9"/>
      <c r="U14" s="1">
        <f t="shared" si="0"/>
        <v>45</v>
      </c>
      <c r="V14" s="9"/>
      <c r="W14" s="9"/>
      <c r="X14" s="9">
        <v>17</v>
      </c>
      <c r="Y14" s="9"/>
      <c r="Z14" s="1">
        <f t="shared" si="1"/>
        <v>62</v>
      </c>
      <c r="AA14" s="9"/>
      <c r="AB14" s="9"/>
      <c r="AC14" s="9"/>
      <c r="AD14" s="9"/>
      <c r="AE14" s="1">
        <f t="shared" si="2"/>
        <v>62</v>
      </c>
      <c r="AF14" s="9"/>
      <c r="AG14" s="9"/>
      <c r="AH14" s="9"/>
      <c r="AI14" s="9"/>
      <c r="AJ14" s="1">
        <f t="shared" si="3"/>
        <v>62</v>
      </c>
      <c r="AK14" s="9">
        <v>1</v>
      </c>
      <c r="AL14" s="9"/>
      <c r="AM14" s="9"/>
      <c r="AN14" s="9"/>
      <c r="AO14" s="1">
        <f t="shared" si="4"/>
        <v>63</v>
      </c>
      <c r="AP14" s="9"/>
      <c r="AQ14" s="9"/>
      <c r="AR14" s="9"/>
      <c r="AS14" s="9"/>
      <c r="AT14" s="1">
        <f t="shared" si="5"/>
        <v>63</v>
      </c>
      <c r="AU14" s="9"/>
      <c r="AV14" s="9"/>
      <c r="AW14" s="9"/>
      <c r="AX14" s="9"/>
      <c r="AY14" s="1">
        <f t="shared" si="6"/>
        <v>63</v>
      </c>
      <c r="AZ14" s="9"/>
      <c r="BA14" s="9"/>
      <c r="BB14" s="9"/>
      <c r="BC14" s="9"/>
      <c r="BD14" s="1">
        <f t="shared" si="7"/>
        <v>63</v>
      </c>
      <c r="BE14" s="9"/>
      <c r="BF14" s="9"/>
      <c r="BG14" s="9"/>
      <c r="BH14" s="9"/>
      <c r="BI14" s="1">
        <f t="shared" si="8"/>
        <v>63</v>
      </c>
      <c r="BJ14" s="9"/>
      <c r="BK14" s="9"/>
      <c r="BL14" s="9"/>
      <c r="BM14" s="9"/>
      <c r="BN14" s="1">
        <f t="shared" si="9"/>
        <v>63</v>
      </c>
      <c r="BO14" s="9"/>
      <c r="BP14" s="9"/>
      <c r="BQ14" s="9"/>
      <c r="BR14" s="9"/>
      <c r="BS14" s="1">
        <f t="shared" si="10"/>
        <v>63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0</v>
      </c>
      <c r="N15" s="84">
        <f>SUM(N4:N14)</f>
        <v>0</v>
      </c>
      <c r="O15" s="84">
        <f>SUM(O4:O14)</f>
        <v>0</v>
      </c>
      <c r="P15" s="86">
        <f>SUM(P3:P14)</f>
        <v>253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253</v>
      </c>
      <c r="V15" s="84">
        <f>SUM(V4:V14)</f>
        <v>1</v>
      </c>
      <c r="W15" s="84">
        <f>SUM(W4:W14)</f>
        <v>6</v>
      </c>
      <c r="X15" s="84">
        <f>SUM(X4:X14)</f>
        <v>85</v>
      </c>
      <c r="Y15" s="84">
        <f>SUM(Y4:Y14)</f>
        <v>1</v>
      </c>
      <c r="Z15" s="84">
        <f>SUM(Z3:Z14)</f>
        <v>346</v>
      </c>
      <c r="AA15" s="84">
        <f>SUM(AA4:AA14)</f>
        <v>1</v>
      </c>
      <c r="AB15" s="84">
        <f>SUM(AB4:AB14)</f>
        <v>10</v>
      </c>
      <c r="AC15" s="84">
        <f>SUM(AC4:AC14)</f>
        <v>11</v>
      </c>
      <c r="AD15" s="84">
        <f>SUM(AD4:AD14)</f>
        <v>1</v>
      </c>
      <c r="AE15" s="84">
        <f>SUM(AE3:AE14)</f>
        <v>369</v>
      </c>
      <c r="AF15" s="84">
        <f>SUM(AF4:AF14)</f>
        <v>0</v>
      </c>
      <c r="AG15" s="84">
        <f>SUM(AG4:AG14)</f>
        <v>0</v>
      </c>
      <c r="AH15" s="84">
        <f>SUM(AH4:AH14)</f>
        <v>32</v>
      </c>
      <c r="AI15" s="84">
        <f>SUM(AI4:AI14)</f>
        <v>1</v>
      </c>
      <c r="AJ15" s="84">
        <f>SUM(AJ3:AJ14)</f>
        <v>402</v>
      </c>
      <c r="AK15" s="84">
        <f>SUM(AK4:AK14)</f>
        <v>1</v>
      </c>
      <c r="AL15" s="84">
        <f>SUM(AL4:AL14)</f>
        <v>5</v>
      </c>
      <c r="AM15" s="84">
        <f>SUM(AM4:AM14)</f>
        <v>0</v>
      </c>
      <c r="AN15" s="84">
        <f>SUM(AN4:AN14)</f>
        <v>0</v>
      </c>
      <c r="AO15" s="84">
        <f>SUM(AO3:AO14)</f>
        <v>408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408</v>
      </c>
      <c r="AU15" s="84">
        <f>SUM(AU4:AU14)</f>
        <v>0</v>
      </c>
      <c r="AV15" s="84">
        <f>SUM(AV4:AV14)</f>
        <v>1</v>
      </c>
      <c r="AW15" s="84">
        <f>SUM(AW4:AW14)</f>
        <v>0</v>
      </c>
      <c r="AX15" s="84">
        <f>SUM(AX4:AX14)</f>
        <v>0</v>
      </c>
      <c r="AY15" s="84">
        <f>SUM(AY3:AY14)</f>
        <v>409</v>
      </c>
      <c r="AZ15" s="84">
        <f>SUM(AZ4:AZ14)</f>
        <v>0</v>
      </c>
      <c r="BA15" s="84">
        <f>SUM(BA4:BA14)</f>
        <v>2</v>
      </c>
      <c r="BB15" s="84">
        <f>SUM(BB4:BB14)</f>
        <v>0</v>
      </c>
      <c r="BC15" s="84">
        <f>SUM(BC4:BC14)</f>
        <v>0</v>
      </c>
      <c r="BD15" s="84">
        <f>SUM(BD3:BD14)</f>
        <v>411</v>
      </c>
      <c r="BE15" s="84">
        <f>SUM(BE4:BE14)</f>
        <v>0</v>
      </c>
      <c r="BF15" s="84">
        <f>SUM(BF4:BF14)</f>
        <v>1</v>
      </c>
      <c r="BG15" s="84">
        <f>SUM(BG4:BG14)</f>
        <v>0</v>
      </c>
      <c r="BH15" s="84">
        <f>SUM(BH4:BH14)</f>
        <v>0</v>
      </c>
      <c r="BI15" s="84">
        <f>SUM(BI3:BI14)</f>
        <v>412</v>
      </c>
      <c r="BJ15" s="84">
        <f>SUM(BJ4:BJ14)</f>
        <v>0</v>
      </c>
      <c r="BK15" s="84">
        <f>SUM(BK4:BK14)</f>
        <v>1</v>
      </c>
      <c r="BL15" s="84">
        <f>SUM(BL4:BL14)</f>
        <v>1</v>
      </c>
      <c r="BM15" s="84">
        <f>SUM(BM4:BM14)</f>
        <v>0</v>
      </c>
      <c r="BN15" s="84">
        <f>SUM(BN3:BN14)</f>
        <v>414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414</v>
      </c>
    </row>
    <row r="16" spans="1:71" s="171" customFormat="1" x14ac:dyDescent="0.3">
      <c r="A16" s="164"/>
      <c r="B16" s="164" t="s">
        <v>218</v>
      </c>
      <c r="C16" s="164">
        <f>COUNT(C4:C14)</f>
        <v>11</v>
      </c>
      <c r="D16" s="164"/>
      <c r="E16" s="164">
        <f>SUM(E3:E14)</f>
        <v>410</v>
      </c>
      <c r="F16" s="164">
        <f>SUM(E3:E14)+1</f>
        <v>411</v>
      </c>
      <c r="G16" s="166">
        <f>$BS15/F16</f>
        <v>1.0072992700729928</v>
      </c>
      <c r="H16" s="167">
        <f>SUM(H3:H14)</f>
        <v>253</v>
      </c>
      <c r="I16" s="167">
        <f>SUM(I3:I14)</f>
        <v>269</v>
      </c>
      <c r="J16" s="167">
        <f>SUM(J3:J14)</f>
        <v>16</v>
      </c>
      <c r="K16" s="164"/>
      <c r="L16" s="164"/>
      <c r="M16" s="164"/>
      <c r="N16" s="164"/>
      <c r="O16" s="164"/>
      <c r="P16" s="166">
        <f>P15/F16</f>
        <v>0.61557177615571779</v>
      </c>
      <c r="Q16" s="164"/>
      <c r="R16" s="164">
        <f>M15+R15</f>
        <v>0</v>
      </c>
      <c r="S16" s="164">
        <f>N15+S15</f>
        <v>0</v>
      </c>
      <c r="T16" s="164">
        <f>O15+T15</f>
        <v>0</v>
      </c>
      <c r="U16" s="166">
        <f>U15/F16</f>
        <v>0.61557177615571779</v>
      </c>
      <c r="V16" s="164"/>
      <c r="W16" s="164">
        <f>R16+W15</f>
        <v>6</v>
      </c>
      <c r="X16" s="164">
        <f>S16+X15</f>
        <v>85</v>
      </c>
      <c r="Y16" s="164">
        <f>T16+Y15</f>
        <v>1</v>
      </c>
      <c r="Z16" s="166">
        <f>Z15/F16</f>
        <v>0.84184914841849146</v>
      </c>
      <c r="AA16" s="164"/>
      <c r="AB16" s="164">
        <f>W16+AB15</f>
        <v>16</v>
      </c>
      <c r="AC16" s="164">
        <f>X16+AC15</f>
        <v>96</v>
      </c>
      <c r="AD16" s="164">
        <f>Y16+AD15</f>
        <v>2</v>
      </c>
      <c r="AE16" s="166">
        <f>AE15/F16</f>
        <v>0.8978102189781022</v>
      </c>
      <c r="AF16" s="164"/>
      <c r="AG16" s="164">
        <f>AB16+AG15</f>
        <v>16</v>
      </c>
      <c r="AH16" s="164">
        <f>AC16+AH15</f>
        <v>128</v>
      </c>
      <c r="AI16" s="164">
        <f>AD16+AI15</f>
        <v>3</v>
      </c>
      <c r="AJ16" s="166">
        <f>AJ15/F16</f>
        <v>0.97810218978102192</v>
      </c>
      <c r="AK16" s="164"/>
      <c r="AL16" s="164">
        <f>AG16+AL15</f>
        <v>21</v>
      </c>
      <c r="AM16" s="164">
        <f>AH16+AM15</f>
        <v>128</v>
      </c>
      <c r="AN16" s="164">
        <f>AI16+AN15</f>
        <v>3</v>
      </c>
      <c r="AO16" s="166">
        <f>AO15/F16</f>
        <v>0.99270072992700731</v>
      </c>
      <c r="AP16" s="164"/>
      <c r="AQ16" s="164">
        <f>AL16+AQ15</f>
        <v>21</v>
      </c>
      <c r="AR16" s="164">
        <f>AM16+AR15</f>
        <v>128</v>
      </c>
      <c r="AS16" s="164">
        <f>AN16+AS15</f>
        <v>3</v>
      </c>
      <c r="AT16" s="166">
        <f>AT15/F16</f>
        <v>0.99270072992700731</v>
      </c>
      <c r="AU16" s="164"/>
      <c r="AV16" s="164">
        <f>AQ16+AV15</f>
        <v>22</v>
      </c>
      <c r="AW16" s="164">
        <f>AR16+AW15</f>
        <v>128</v>
      </c>
      <c r="AX16" s="164">
        <f>AS16+AX15</f>
        <v>3</v>
      </c>
      <c r="AY16" s="166">
        <f>AY15/F16</f>
        <v>0.99513381995133821</v>
      </c>
      <c r="AZ16" s="164"/>
      <c r="BA16" s="164">
        <f>AV16+BA15</f>
        <v>24</v>
      </c>
      <c r="BB16" s="164">
        <f>AW16+BB15</f>
        <v>128</v>
      </c>
      <c r="BC16" s="164">
        <f>AX16+BC15</f>
        <v>3</v>
      </c>
      <c r="BD16" s="166">
        <f>BD15/F16</f>
        <v>1</v>
      </c>
      <c r="BE16" s="164"/>
      <c r="BF16" s="164">
        <f>BA16+BF15</f>
        <v>25</v>
      </c>
      <c r="BG16" s="164">
        <f>BB16+BG15</f>
        <v>128</v>
      </c>
      <c r="BH16" s="164">
        <f>BC16+BH15</f>
        <v>3</v>
      </c>
      <c r="BI16" s="166">
        <f>BI15/F16</f>
        <v>1.002433090024331</v>
      </c>
      <c r="BJ16" s="164"/>
      <c r="BK16" s="164">
        <f>BF16+BK15</f>
        <v>26</v>
      </c>
      <c r="BL16" s="164">
        <f>BG16+BL15</f>
        <v>129</v>
      </c>
      <c r="BM16" s="164">
        <f>BH16+BM15</f>
        <v>3</v>
      </c>
      <c r="BN16" s="166">
        <f>BN15/F16</f>
        <v>1.0072992700729928</v>
      </c>
      <c r="BO16" s="164"/>
      <c r="BP16" s="164">
        <f>BK16+BP15</f>
        <v>26</v>
      </c>
      <c r="BQ16" s="164">
        <f>BL16+BQ15</f>
        <v>129</v>
      </c>
      <c r="BR16" s="164">
        <f>BM16+BR15</f>
        <v>3</v>
      </c>
      <c r="BS16" s="166">
        <f>BS15/F16</f>
        <v>1.0072992700729928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31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2025</v>
      </c>
      <c r="L18" s="87">
        <v>2024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162</v>
      </c>
      <c r="C19" s="89">
        <v>1</v>
      </c>
      <c r="D19" s="90" t="s">
        <v>209</v>
      </c>
      <c r="E19" s="84">
        <v>36</v>
      </c>
      <c r="F19" s="84"/>
      <c r="G19" s="85">
        <f>$BS19/E19</f>
        <v>0.47222222222222221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2024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171" customFormat="1" x14ac:dyDescent="0.3">
      <c r="A20" s="164"/>
      <c r="B20" s="164" t="s">
        <v>179</v>
      </c>
      <c r="C20" s="165">
        <v>2</v>
      </c>
      <c r="D20" s="185">
        <v>3917</v>
      </c>
      <c r="E20" s="164">
        <v>29</v>
      </c>
      <c r="F20" s="164"/>
      <c r="G20" s="166">
        <f t="shared" ref="G20:G23" si="27">$BS20/E20</f>
        <v>1</v>
      </c>
      <c r="H20" s="167">
        <v>23</v>
      </c>
      <c r="I20" s="168">
        <f t="shared" si="25"/>
        <v>24</v>
      </c>
      <c r="J20" s="169">
        <v>1</v>
      </c>
      <c r="K20" s="170">
        <v>2025</v>
      </c>
      <c r="L20" s="170">
        <v>2024</v>
      </c>
      <c r="M20" s="170"/>
      <c r="N20" s="170"/>
      <c r="O20" s="170"/>
      <c r="P20" s="167">
        <f t="shared" si="26"/>
        <v>23</v>
      </c>
      <c r="Q20" s="170"/>
      <c r="R20" s="170"/>
      <c r="S20" s="170"/>
      <c r="T20" s="170">
        <v>1</v>
      </c>
      <c r="U20" s="164">
        <f t="shared" si="14"/>
        <v>24</v>
      </c>
      <c r="V20" s="170"/>
      <c r="W20" s="170"/>
      <c r="X20" s="170"/>
      <c r="Y20" s="170"/>
      <c r="Z20" s="164">
        <f t="shared" si="15"/>
        <v>24</v>
      </c>
      <c r="AA20" s="170"/>
      <c r="AB20" s="170"/>
      <c r="AC20" s="170"/>
      <c r="AD20" s="170"/>
      <c r="AE20" s="164">
        <f t="shared" si="16"/>
        <v>24</v>
      </c>
      <c r="AF20" s="170"/>
      <c r="AG20" s="170"/>
      <c r="AH20" s="170"/>
      <c r="AI20" s="170"/>
      <c r="AJ20" s="164">
        <f t="shared" si="17"/>
        <v>24</v>
      </c>
      <c r="AK20" s="170"/>
      <c r="AL20" s="170">
        <v>5</v>
      </c>
      <c r="AM20" s="170"/>
      <c r="AN20" s="170"/>
      <c r="AO20" s="164">
        <f t="shared" si="18"/>
        <v>29</v>
      </c>
      <c r="AP20" s="170"/>
      <c r="AQ20" s="170"/>
      <c r="AR20" s="170"/>
      <c r="AS20" s="170"/>
      <c r="AT20" s="164">
        <f t="shared" si="19"/>
        <v>29</v>
      </c>
      <c r="AU20" s="170"/>
      <c r="AV20" s="170"/>
      <c r="AW20" s="170"/>
      <c r="AX20" s="170"/>
      <c r="AY20" s="164">
        <f t="shared" si="20"/>
        <v>29</v>
      </c>
      <c r="AZ20" s="170"/>
      <c r="BA20" s="170"/>
      <c r="BB20" s="170"/>
      <c r="BC20" s="170"/>
      <c r="BD20" s="164">
        <f t="shared" si="21"/>
        <v>29</v>
      </c>
      <c r="BE20" s="170"/>
      <c r="BF20" s="170"/>
      <c r="BG20" s="170"/>
      <c r="BH20" s="170"/>
      <c r="BI20" s="164">
        <f t="shared" si="22"/>
        <v>29</v>
      </c>
      <c r="BJ20" s="170"/>
      <c r="BK20" s="170"/>
      <c r="BL20" s="170"/>
      <c r="BM20" s="170"/>
      <c r="BN20" s="164">
        <f t="shared" si="23"/>
        <v>29</v>
      </c>
      <c r="BO20" s="170"/>
      <c r="BP20" s="170"/>
      <c r="BQ20" s="170"/>
      <c r="BR20" s="170"/>
      <c r="BS20" s="164">
        <f t="shared" si="24"/>
        <v>29</v>
      </c>
    </row>
    <row r="21" spans="1:71" s="171" customFormat="1" x14ac:dyDescent="0.3">
      <c r="A21" s="164"/>
      <c r="B21" s="164" t="s">
        <v>372</v>
      </c>
      <c r="C21" s="165">
        <v>7</v>
      </c>
      <c r="D21" s="185"/>
      <c r="E21" s="164">
        <v>10</v>
      </c>
      <c r="F21" s="164"/>
      <c r="G21" s="166">
        <f t="shared" si="27"/>
        <v>1</v>
      </c>
      <c r="H21" s="167">
        <v>4</v>
      </c>
      <c r="I21" s="168">
        <f t="shared" si="25"/>
        <v>4</v>
      </c>
      <c r="J21" s="169"/>
      <c r="K21" s="170">
        <v>2025</v>
      </c>
      <c r="L21" s="170">
        <v>2024</v>
      </c>
      <c r="M21" s="170"/>
      <c r="N21" s="170"/>
      <c r="O21" s="170"/>
      <c r="P21" s="167">
        <f t="shared" si="26"/>
        <v>4</v>
      </c>
      <c r="Q21" s="170"/>
      <c r="R21" s="170"/>
      <c r="S21" s="170"/>
      <c r="T21" s="170"/>
      <c r="U21" s="164">
        <f t="shared" si="14"/>
        <v>4</v>
      </c>
      <c r="V21" s="170"/>
      <c r="W21" s="170"/>
      <c r="X21" s="170"/>
      <c r="Y21" s="170"/>
      <c r="Z21" s="164">
        <f t="shared" si="15"/>
        <v>4</v>
      </c>
      <c r="AA21" s="170"/>
      <c r="AB21" s="170"/>
      <c r="AC21" s="170"/>
      <c r="AD21" s="170"/>
      <c r="AE21" s="164">
        <f t="shared" si="16"/>
        <v>4</v>
      </c>
      <c r="AF21" s="170"/>
      <c r="AG21" s="170"/>
      <c r="AH21" s="170"/>
      <c r="AI21" s="170"/>
      <c r="AJ21" s="164">
        <f t="shared" si="17"/>
        <v>4</v>
      </c>
      <c r="AK21" s="170"/>
      <c r="AL21" s="170"/>
      <c r="AM21" s="170">
        <v>6</v>
      </c>
      <c r="AN21" s="170"/>
      <c r="AO21" s="164">
        <f t="shared" si="18"/>
        <v>10</v>
      </c>
      <c r="AP21" s="170"/>
      <c r="AQ21" s="170"/>
      <c r="AR21" s="170"/>
      <c r="AS21" s="170"/>
      <c r="AT21" s="164">
        <f t="shared" si="19"/>
        <v>10</v>
      </c>
      <c r="AU21" s="170"/>
      <c r="AV21" s="170"/>
      <c r="AW21" s="170"/>
      <c r="AX21" s="170"/>
      <c r="AY21" s="164">
        <f t="shared" si="20"/>
        <v>10</v>
      </c>
      <c r="AZ21" s="170"/>
      <c r="BA21" s="170"/>
      <c r="BB21" s="170"/>
      <c r="BC21" s="170"/>
      <c r="BD21" s="164">
        <f t="shared" si="21"/>
        <v>10</v>
      </c>
      <c r="BE21" s="170"/>
      <c r="BF21" s="170"/>
      <c r="BG21" s="170"/>
      <c r="BH21" s="170"/>
      <c r="BI21" s="164">
        <f t="shared" si="22"/>
        <v>10</v>
      </c>
      <c r="BJ21" s="170"/>
      <c r="BK21" s="170"/>
      <c r="BL21" s="170"/>
      <c r="BM21" s="170"/>
      <c r="BN21" s="164">
        <f t="shared" si="23"/>
        <v>10</v>
      </c>
      <c r="BO21" s="170"/>
      <c r="BP21" s="170"/>
      <c r="BQ21" s="170"/>
      <c r="BR21" s="170"/>
      <c r="BS21" s="164">
        <f t="shared" si="24"/>
        <v>10</v>
      </c>
    </row>
    <row r="22" spans="1:71" s="171" customFormat="1" x14ac:dyDescent="0.3">
      <c r="A22" s="217"/>
      <c r="B22" s="164" t="s">
        <v>199</v>
      </c>
      <c r="C22" s="165">
        <v>14</v>
      </c>
      <c r="D22" s="185" t="s">
        <v>161</v>
      </c>
      <c r="E22" s="164">
        <v>17</v>
      </c>
      <c r="F22" s="164"/>
      <c r="G22" s="166">
        <f t="shared" si="27"/>
        <v>1.1176470588235294</v>
      </c>
      <c r="H22" s="167">
        <v>12</v>
      </c>
      <c r="I22" s="168">
        <f t="shared" si="25"/>
        <v>13</v>
      </c>
      <c r="J22" s="169">
        <v>1</v>
      </c>
      <c r="K22" s="170">
        <v>2025</v>
      </c>
      <c r="L22" s="170">
        <v>2024</v>
      </c>
      <c r="M22" s="170"/>
      <c r="N22" s="170"/>
      <c r="O22" s="170"/>
      <c r="P22" s="167">
        <f t="shared" si="26"/>
        <v>12</v>
      </c>
      <c r="Q22" s="170"/>
      <c r="R22" s="170"/>
      <c r="S22" s="170"/>
      <c r="T22" s="170"/>
      <c r="U22" s="164">
        <f t="shared" si="14"/>
        <v>12</v>
      </c>
      <c r="V22" s="170"/>
      <c r="W22" s="170"/>
      <c r="X22" s="170"/>
      <c r="Y22" s="170"/>
      <c r="Z22" s="164">
        <f t="shared" si="15"/>
        <v>12</v>
      </c>
      <c r="AA22" s="170"/>
      <c r="AB22" s="170"/>
      <c r="AC22" s="170"/>
      <c r="AD22" s="170"/>
      <c r="AE22" s="164">
        <f t="shared" si="16"/>
        <v>12</v>
      </c>
      <c r="AF22" s="170"/>
      <c r="AG22" s="170"/>
      <c r="AH22" s="170"/>
      <c r="AI22" s="170"/>
      <c r="AJ22" s="164">
        <f t="shared" si="17"/>
        <v>12</v>
      </c>
      <c r="AK22" s="170"/>
      <c r="AL22" s="170"/>
      <c r="AM22" s="170">
        <v>5</v>
      </c>
      <c r="AN22" s="170">
        <v>2</v>
      </c>
      <c r="AO22" s="164">
        <f t="shared" si="18"/>
        <v>19</v>
      </c>
      <c r="AP22" s="170"/>
      <c r="AQ22" s="170"/>
      <c r="AR22" s="170"/>
      <c r="AS22" s="170"/>
      <c r="AT22" s="164">
        <f t="shared" si="19"/>
        <v>19</v>
      </c>
      <c r="AU22" s="170"/>
      <c r="AV22" s="170"/>
      <c r="AW22" s="170"/>
      <c r="AX22" s="170"/>
      <c r="AY22" s="164">
        <f t="shared" si="20"/>
        <v>19</v>
      </c>
      <c r="AZ22" s="170"/>
      <c r="BA22" s="170"/>
      <c r="BB22" s="170"/>
      <c r="BC22" s="170"/>
      <c r="BD22" s="164">
        <f t="shared" si="21"/>
        <v>19</v>
      </c>
      <c r="BE22" s="170"/>
      <c r="BF22" s="170"/>
      <c r="BG22" s="170"/>
      <c r="BH22" s="170"/>
      <c r="BI22" s="164">
        <f t="shared" si="22"/>
        <v>19</v>
      </c>
      <c r="BJ22" s="170"/>
      <c r="BK22" s="170"/>
      <c r="BL22" s="170"/>
      <c r="BM22" s="170"/>
      <c r="BN22" s="164">
        <f t="shared" si="23"/>
        <v>19</v>
      </c>
      <c r="BO22" s="170"/>
      <c r="BP22" s="170"/>
      <c r="BQ22" s="170"/>
      <c r="BR22" s="170"/>
      <c r="BS22" s="164">
        <f t="shared" si="24"/>
        <v>19</v>
      </c>
    </row>
    <row r="23" spans="1:71" s="171" customFormat="1" x14ac:dyDescent="0.3">
      <c r="A23" s="217"/>
      <c r="B23" s="164" t="s">
        <v>287</v>
      </c>
      <c r="C23" s="165">
        <v>19</v>
      </c>
      <c r="D23" s="185">
        <v>6491</v>
      </c>
      <c r="E23" s="164">
        <v>10</v>
      </c>
      <c r="F23" s="164"/>
      <c r="G23" s="166">
        <f t="shared" si="27"/>
        <v>1.4</v>
      </c>
      <c r="H23" s="167">
        <v>1</v>
      </c>
      <c r="I23" s="168">
        <f t="shared" si="25"/>
        <v>1</v>
      </c>
      <c r="J23" s="169"/>
      <c r="K23" s="170">
        <v>2025</v>
      </c>
      <c r="L23" s="170">
        <v>2024</v>
      </c>
      <c r="M23" s="170"/>
      <c r="N23" s="170"/>
      <c r="O23" s="170"/>
      <c r="P23" s="167">
        <f t="shared" si="26"/>
        <v>1</v>
      </c>
      <c r="Q23" s="170"/>
      <c r="R23" s="170"/>
      <c r="S23" s="170"/>
      <c r="T23" s="170"/>
      <c r="U23" s="164">
        <f t="shared" si="14"/>
        <v>1</v>
      </c>
      <c r="V23" s="170"/>
      <c r="W23" s="170"/>
      <c r="X23" s="170"/>
      <c r="Y23" s="170"/>
      <c r="Z23" s="164">
        <f t="shared" si="15"/>
        <v>1</v>
      </c>
      <c r="AA23" s="170"/>
      <c r="AB23" s="170"/>
      <c r="AC23" s="170"/>
      <c r="AD23" s="170"/>
      <c r="AE23" s="164">
        <f t="shared" si="16"/>
        <v>1</v>
      </c>
      <c r="AF23" s="170"/>
      <c r="AG23" s="170"/>
      <c r="AH23" s="170"/>
      <c r="AI23" s="170"/>
      <c r="AJ23" s="164">
        <f t="shared" si="17"/>
        <v>1</v>
      </c>
      <c r="AK23" s="170"/>
      <c r="AL23" s="170">
        <v>4</v>
      </c>
      <c r="AM23" s="170">
        <v>9</v>
      </c>
      <c r="AN23" s="170"/>
      <c r="AO23" s="164">
        <f t="shared" si="18"/>
        <v>14</v>
      </c>
      <c r="AP23" s="170"/>
      <c r="AQ23" s="170"/>
      <c r="AR23" s="170"/>
      <c r="AS23" s="170"/>
      <c r="AT23" s="164">
        <f t="shared" si="19"/>
        <v>14</v>
      </c>
      <c r="AU23" s="170"/>
      <c r="AV23" s="170"/>
      <c r="AW23" s="170"/>
      <c r="AX23" s="170"/>
      <c r="AY23" s="164">
        <f t="shared" si="20"/>
        <v>14</v>
      </c>
      <c r="AZ23" s="170"/>
      <c r="BA23" s="170"/>
      <c r="BB23" s="170"/>
      <c r="BC23" s="170"/>
      <c r="BD23" s="164">
        <f t="shared" si="21"/>
        <v>14</v>
      </c>
      <c r="BE23" s="170"/>
      <c r="BF23" s="170"/>
      <c r="BG23" s="170"/>
      <c r="BH23" s="170"/>
      <c r="BI23" s="164">
        <f t="shared" si="22"/>
        <v>14</v>
      </c>
      <c r="BJ23" s="170"/>
      <c r="BK23" s="170"/>
      <c r="BL23" s="170"/>
      <c r="BM23" s="170"/>
      <c r="BN23" s="164">
        <f t="shared" si="23"/>
        <v>14</v>
      </c>
      <c r="BO23" s="170"/>
      <c r="BP23" s="170"/>
      <c r="BQ23" s="170"/>
      <c r="BR23" s="170"/>
      <c r="BS23" s="164">
        <f t="shared" si="24"/>
        <v>14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57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1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9</v>
      </c>
      <c r="AM24" s="84">
        <f>SUM(AM19:AM23)</f>
        <v>20</v>
      </c>
      <c r="AN24" s="84">
        <f>SUM(AN19:AN23)</f>
        <v>2</v>
      </c>
      <c r="AO24" s="84">
        <f>SUM(AO19:AO23)+E18</f>
        <v>89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89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89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89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89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89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89</v>
      </c>
    </row>
    <row r="25" spans="1:71" s="88" customFormat="1" x14ac:dyDescent="0.3">
      <c r="A25" s="84"/>
      <c r="B25" s="84" t="s">
        <v>218</v>
      </c>
      <c r="C25" s="84">
        <f>COUNT(C19:C23)</f>
        <v>5</v>
      </c>
      <c r="D25" s="84"/>
      <c r="E25" s="84">
        <f>SUM(E18:E23)</f>
        <v>102</v>
      </c>
      <c r="F25" s="84">
        <f>SUM(E18:E23)+1</f>
        <v>103</v>
      </c>
      <c r="G25" s="85">
        <f>$BS24/F25</f>
        <v>0.86407766990291257</v>
      </c>
      <c r="H25" s="86">
        <f>SUM(H18:H23)</f>
        <v>57</v>
      </c>
      <c r="I25" s="86">
        <f>SUM(I18:I23)</f>
        <v>59</v>
      </c>
      <c r="J25" s="86">
        <f>SUM(J18:J23)</f>
        <v>2</v>
      </c>
      <c r="K25" s="84"/>
      <c r="L25" s="84"/>
      <c r="M25" s="84"/>
      <c r="N25" s="84"/>
      <c r="O25" s="84"/>
      <c r="P25" s="85">
        <f>P24/F25</f>
        <v>0.55339805825242716</v>
      </c>
      <c r="Q25" s="84"/>
      <c r="R25" s="84">
        <f>M24+R24</f>
        <v>0</v>
      </c>
      <c r="S25" s="84">
        <f>N24+S24</f>
        <v>0</v>
      </c>
      <c r="T25" s="84">
        <f>O24+T24</f>
        <v>1</v>
      </c>
      <c r="U25" s="85">
        <f>U24/F25</f>
        <v>0.56310679611650483</v>
      </c>
      <c r="V25" s="84"/>
      <c r="W25" s="84">
        <f>R25+W24</f>
        <v>0</v>
      </c>
      <c r="X25" s="84">
        <f>S25+X24</f>
        <v>0</v>
      </c>
      <c r="Y25" s="84">
        <f>T25+Y24</f>
        <v>1</v>
      </c>
      <c r="Z25" s="85">
        <f>Z24/F25</f>
        <v>0.56310679611650483</v>
      </c>
      <c r="AA25" s="84"/>
      <c r="AB25" s="84">
        <f>W25+AB24</f>
        <v>0</v>
      </c>
      <c r="AC25" s="84">
        <f>X25+AC24</f>
        <v>0</v>
      </c>
      <c r="AD25" s="84">
        <f>Y25+AD24</f>
        <v>1</v>
      </c>
      <c r="AE25" s="85">
        <f>AE24/F25</f>
        <v>0.56310679611650483</v>
      </c>
      <c r="AF25" s="84"/>
      <c r="AG25" s="84">
        <f>AB25+AG24</f>
        <v>0</v>
      </c>
      <c r="AH25" s="84">
        <f>AC25+AH24</f>
        <v>0</v>
      </c>
      <c r="AI25" s="84">
        <f>AD25+AI24</f>
        <v>1</v>
      </c>
      <c r="AJ25" s="85">
        <f>AJ24/F25</f>
        <v>0.80582524271844658</v>
      </c>
      <c r="AK25" s="84"/>
      <c r="AL25" s="84">
        <f>AG25+AL24</f>
        <v>9</v>
      </c>
      <c r="AM25" s="84">
        <f>AH25+AM24</f>
        <v>20</v>
      </c>
      <c r="AN25" s="84">
        <f>AI25+AN24</f>
        <v>3</v>
      </c>
      <c r="AO25" s="85">
        <f>AO24/F25</f>
        <v>0.86407766990291257</v>
      </c>
      <c r="AP25" s="84"/>
      <c r="AQ25" s="84">
        <f>AL25+AQ24</f>
        <v>9</v>
      </c>
      <c r="AR25" s="84">
        <f>AM25+AR24</f>
        <v>20</v>
      </c>
      <c r="AS25" s="84">
        <f>AN25+AS24</f>
        <v>3</v>
      </c>
      <c r="AT25" s="85">
        <f>AT24/F25</f>
        <v>0.86407766990291257</v>
      </c>
      <c r="AU25" s="84"/>
      <c r="AV25" s="84">
        <f>AQ25+AV24</f>
        <v>9</v>
      </c>
      <c r="AW25" s="84">
        <f>AR25+AW24</f>
        <v>20</v>
      </c>
      <c r="AX25" s="84">
        <f>AS25+AX24</f>
        <v>3</v>
      </c>
      <c r="AY25" s="85">
        <f>AY24/F25</f>
        <v>0.86407766990291257</v>
      </c>
      <c r="AZ25" s="84"/>
      <c r="BA25" s="84">
        <f>AV25+BA24</f>
        <v>9</v>
      </c>
      <c r="BB25" s="84">
        <f>AW25+BB24</f>
        <v>20</v>
      </c>
      <c r="BC25" s="84">
        <f>AX25+BC24</f>
        <v>3</v>
      </c>
      <c r="BD25" s="85">
        <f>BD24/F25</f>
        <v>0.86407766990291257</v>
      </c>
      <c r="BE25" s="84"/>
      <c r="BF25" s="84">
        <f>BA25+BF24</f>
        <v>9</v>
      </c>
      <c r="BG25" s="84">
        <f>BB25+BG24</f>
        <v>20</v>
      </c>
      <c r="BH25" s="84">
        <f>BC25+BH24</f>
        <v>3</v>
      </c>
      <c r="BI25" s="85">
        <f>BI24/F25</f>
        <v>0.86407766990291257</v>
      </c>
      <c r="BJ25" s="84"/>
      <c r="BK25" s="84">
        <f>BF25+BK24</f>
        <v>9</v>
      </c>
      <c r="BL25" s="84">
        <f>BG25+BL24</f>
        <v>20</v>
      </c>
      <c r="BM25" s="84">
        <f>BH25+BM24</f>
        <v>3</v>
      </c>
      <c r="BN25" s="85">
        <f>BN24/F25</f>
        <v>0.86407766990291257</v>
      </c>
      <c r="BO25" s="84"/>
      <c r="BP25" s="84">
        <f>BK25+BP24</f>
        <v>9</v>
      </c>
      <c r="BQ25" s="84">
        <f>BL25+BQ24</f>
        <v>20</v>
      </c>
      <c r="BR25" s="84">
        <f>BM25+BR24</f>
        <v>3</v>
      </c>
      <c r="BS25" s="85">
        <f>BS24/F25</f>
        <v>0.86407766990291257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85" t="s">
        <v>291</v>
      </c>
      <c r="B2" s="285"/>
      <c r="C2" s="285"/>
      <c r="D2" s="285"/>
      <c r="E2" s="285"/>
      <c r="F2" s="285"/>
      <c r="G2" s="285"/>
      <c r="H2" s="285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411</v>
      </c>
      <c r="D3">
        <f>Standings!H33</f>
        <v>427</v>
      </c>
      <c r="E3" s="36">
        <f>D3/C3</f>
        <v>1.0389294403892944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417</v>
      </c>
      <c r="E4" s="36">
        <f>D4/C4</f>
        <v>1.0072463768115942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410</v>
      </c>
      <c r="E5" s="36">
        <f>D5/C5</f>
        <v>0.90909090909090906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349</v>
      </c>
      <c r="E6" s="36">
        <f>D6/C6</f>
        <v>0.86386138613861385</v>
      </c>
    </row>
    <row r="7" spans="1:8" x14ac:dyDescent="0.3">
      <c r="A7" s="286" t="s">
        <v>292</v>
      </c>
      <c r="B7" s="286"/>
      <c r="C7" s="286"/>
      <c r="D7" s="286"/>
      <c r="E7" s="286"/>
      <c r="F7" s="286"/>
      <c r="G7" s="286"/>
      <c r="H7" s="286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337</v>
      </c>
      <c r="E8" s="36">
        <f>D8/C8</f>
        <v>1.0465838509316769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266</v>
      </c>
      <c r="E9" s="36">
        <f>D9/C9</f>
        <v>0.86363636363636365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358</v>
      </c>
      <c r="E10" s="36">
        <f>D10/C10</f>
        <v>0.95721925133689845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320</v>
      </c>
      <c r="E11" s="36">
        <f>D11/C11</f>
        <v>0.96385542168674698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301</v>
      </c>
      <c r="E12" s="36">
        <f>D12/C12</f>
        <v>0.94062500000000004</v>
      </c>
    </row>
    <row r="13" spans="1:8" x14ac:dyDescent="0.3">
      <c r="A13" s="287" t="s">
        <v>293</v>
      </c>
      <c r="B13" s="287"/>
      <c r="C13" s="287"/>
      <c r="D13" s="287"/>
      <c r="E13" s="287"/>
      <c r="F13" s="287"/>
      <c r="G13" s="287"/>
      <c r="H13" s="287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294</v>
      </c>
      <c r="E14" s="36">
        <f>D14/C14</f>
        <v>1.0279720279720279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179</v>
      </c>
      <c r="E15" s="36">
        <f>D15/C15</f>
        <v>0.68320610687022898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136</v>
      </c>
      <c r="E16" s="36">
        <f>D16/C16</f>
        <v>0.76836158192090398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247</v>
      </c>
      <c r="E17" s="36">
        <f>D17/C17</f>
        <v>1.0081632653061225</v>
      </c>
    </row>
    <row r="18" spans="1:8" x14ac:dyDescent="0.3">
      <c r="A18">
        <f>Standings!A28</f>
        <v>8</v>
      </c>
      <c r="B18" t="str">
        <f>Standings!B28</f>
        <v>WASHINGTON</v>
      </c>
      <c r="C18">
        <f>Standings!I28</f>
        <v>234</v>
      </c>
      <c r="D18">
        <f>Standings!H28</f>
        <v>247</v>
      </c>
      <c r="E18" s="36">
        <f t="shared" ref="E18:E22" si="0">D18/C18</f>
        <v>1.0555555555555556</v>
      </c>
    </row>
    <row r="19" spans="1:8" x14ac:dyDescent="0.3">
      <c r="A19">
        <f>Standings!A29</f>
        <v>10</v>
      </c>
      <c r="B19" t="str">
        <f>Standings!B29</f>
        <v>VIRGINIA</v>
      </c>
      <c r="C19">
        <f>Standings!I29</f>
        <v>326</v>
      </c>
      <c r="D19">
        <f>Standings!H29</f>
        <v>366</v>
      </c>
      <c r="E19" s="36">
        <f t="shared" si="0"/>
        <v>1.1226993865030674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155</v>
      </c>
      <c r="E20" s="36">
        <f>D20/C20</f>
        <v>0.77114427860696522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286</v>
      </c>
      <c r="D21">
        <f>Standings!H31</f>
        <v>309</v>
      </c>
      <c r="E21" s="36">
        <f t="shared" si="0"/>
        <v>1.0804195804195804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197</v>
      </c>
      <c r="E22" s="36">
        <f t="shared" si="0"/>
        <v>1</v>
      </c>
    </row>
    <row r="23" spans="1:8" x14ac:dyDescent="0.3">
      <c r="A23" s="282" t="s">
        <v>294</v>
      </c>
      <c r="B23" s="282"/>
      <c r="C23" s="282"/>
      <c r="D23" s="282"/>
      <c r="E23" s="282"/>
      <c r="F23" s="282"/>
      <c r="G23" s="282"/>
      <c r="H23" s="282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166</v>
      </c>
      <c r="E24" s="36">
        <f t="shared" ref="E24:E33" si="1">D24/C24</f>
        <v>1.0121951219512195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156</v>
      </c>
      <c r="E25" s="36">
        <f t="shared" si="1"/>
        <v>0.84324324324324329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91</v>
      </c>
      <c r="E26" s="36">
        <f t="shared" si="1"/>
        <v>0.88349514563106801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84</v>
      </c>
      <c r="E27" s="36">
        <f t="shared" si="1"/>
        <v>0.77777777777777779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159</v>
      </c>
      <c r="E28" s="36">
        <f t="shared" si="1"/>
        <v>0.96363636363636362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158</v>
      </c>
      <c r="E29" s="36">
        <f t="shared" si="1"/>
        <v>0.94610778443113774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79</v>
      </c>
      <c r="E30" s="36">
        <f t="shared" si="1"/>
        <v>0.65289256198347112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89</v>
      </c>
      <c r="E31" s="36">
        <f t="shared" si="1"/>
        <v>0.97802197802197799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162</v>
      </c>
      <c r="D32">
        <f>Standings!H6</f>
        <v>140</v>
      </c>
      <c r="E32" s="36">
        <f t="shared" si="1"/>
        <v>0.86419753086419748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169</v>
      </c>
      <c r="E33" s="36">
        <f t="shared" si="1"/>
        <v>0.98830409356725146</v>
      </c>
    </row>
    <row r="34" spans="1:8" x14ac:dyDescent="0.3">
      <c r="A34" s="283" t="s">
        <v>295</v>
      </c>
      <c r="B34" s="283"/>
      <c r="C34" s="283"/>
      <c r="D34" s="283"/>
      <c r="E34" s="283"/>
      <c r="F34" s="283"/>
      <c r="G34" s="283"/>
      <c r="H34" s="283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71</v>
      </c>
      <c r="E35" s="36">
        <f t="shared" ref="E35:E40" si="2">D35/C35</f>
        <v>0.67619047619047623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87</v>
      </c>
      <c r="E36" s="36">
        <f t="shared" si="2"/>
        <v>0.90625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82</v>
      </c>
      <c r="E37" s="36">
        <f t="shared" si="2"/>
        <v>0.77358490566037741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78</v>
      </c>
      <c r="E38" s="36">
        <f t="shared" si="2"/>
        <v>0.8666666666666667</v>
      </c>
    </row>
    <row r="39" spans="1:8" x14ac:dyDescent="0.3">
      <c r="A39">
        <f>Standings!A13</f>
        <v>5</v>
      </c>
      <c r="B39" t="str">
        <f>Standings!B13</f>
        <v>ARKANSAS</v>
      </c>
      <c r="C39">
        <f>Standings!I13</f>
        <v>93</v>
      </c>
      <c r="D39">
        <f>Standings!H13</f>
        <v>131</v>
      </c>
      <c r="E39" s="36">
        <f t="shared" si="2"/>
        <v>1.4086021505376345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92</v>
      </c>
      <c r="E40" s="36">
        <f t="shared" si="2"/>
        <v>0.92929292929292928</v>
      </c>
    </row>
    <row r="41" spans="1:8" x14ac:dyDescent="0.3">
      <c r="A41" s="284" t="s">
        <v>296</v>
      </c>
      <c r="B41" s="284"/>
      <c r="C41" s="284"/>
      <c r="D41" s="284"/>
      <c r="E41" s="284"/>
      <c r="F41" s="284"/>
      <c r="G41" s="284"/>
      <c r="H41" s="284"/>
    </row>
    <row r="42" spans="1:8" x14ac:dyDescent="0.3">
      <c r="A42">
        <v>1</v>
      </c>
      <c r="B42" t="str">
        <f>Standings!B43</f>
        <v>ALABAMA 13</v>
      </c>
      <c r="C42">
        <f>Standings!I43</f>
        <v>16</v>
      </c>
      <c r="D42">
        <f>Standings!H43</f>
        <v>16</v>
      </c>
      <c r="E42" s="36">
        <f>D42/C42</f>
        <v>1</v>
      </c>
    </row>
    <row r="43" spans="1:8" x14ac:dyDescent="0.3">
      <c r="A43">
        <v>1</v>
      </c>
      <c r="B43" t="str">
        <f>Standings!B45</f>
        <v>MASSACHUSETTS 14</v>
      </c>
      <c r="C43">
        <f>Standings!I45</f>
        <v>31</v>
      </c>
      <c r="D43">
        <f>Standings!H45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Standings!B46</f>
        <v>INDIANA 11</v>
      </c>
      <c r="C44">
        <f>Standings!I46</f>
        <v>46</v>
      </c>
      <c r="D44">
        <f>Standings!H46</f>
        <v>29</v>
      </c>
      <c r="E44" s="36">
        <f t="shared" si="3"/>
        <v>0.63043478260869568</v>
      </c>
    </row>
    <row r="45" spans="1:8" x14ac:dyDescent="0.3">
      <c r="A45">
        <v>1</v>
      </c>
      <c r="B45" t="e">
        <f>Standings!#REF!</f>
        <v>#REF!</v>
      </c>
      <c r="C45" t="e">
        <f>Standings!#REF!</f>
        <v>#REF!</v>
      </c>
      <c r="D45" t="e">
        <f>Standings!#REF!</f>
        <v>#REF!</v>
      </c>
      <c r="E45" s="36" t="e">
        <f t="shared" si="3"/>
        <v>#REF!</v>
      </c>
    </row>
    <row r="46" spans="1:8" x14ac:dyDescent="0.3">
      <c r="A46">
        <v>1</v>
      </c>
      <c r="B46" t="str">
        <f>Standings!B49</f>
        <v>WEST VIRGINIA 6</v>
      </c>
      <c r="C46">
        <f>Standings!I49</f>
        <v>45</v>
      </c>
      <c r="D46">
        <f>Standings!H49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Standings!B51</f>
        <v>GEORGIA 1</v>
      </c>
      <c r="C47">
        <f>Standings!I51</f>
        <v>26</v>
      </c>
      <c r="D47">
        <f>Standings!H51</f>
        <v>31</v>
      </c>
      <c r="E47" s="36">
        <f t="shared" si="3"/>
        <v>1.1923076923076923</v>
      </c>
    </row>
    <row r="48" spans="1:8" x14ac:dyDescent="0.3">
      <c r="A48">
        <v>1</v>
      </c>
      <c r="B48" t="s">
        <v>357</v>
      </c>
      <c r="C48">
        <f>Standings!I54</f>
        <v>31</v>
      </c>
      <c r="D48">
        <f>Standings!H54</f>
        <v>31</v>
      </c>
      <c r="E48" s="36">
        <f t="shared" si="3"/>
        <v>1</v>
      </c>
    </row>
    <row r="49" spans="1:5" x14ac:dyDescent="0.3">
      <c r="A49">
        <v>1</v>
      </c>
      <c r="B49" t="str">
        <f>Standings!B52</f>
        <v>GEORGIA 66</v>
      </c>
      <c r="C49">
        <f>Standings!I52</f>
        <v>41</v>
      </c>
      <c r="D49">
        <f>Standings!H52</f>
        <v>44</v>
      </c>
      <c r="E49" s="36">
        <f t="shared" si="3"/>
        <v>1.0731707317073171</v>
      </c>
    </row>
    <row r="50" spans="1:5" x14ac:dyDescent="0.3">
      <c r="A50">
        <v>1</v>
      </c>
      <c r="B50" t="s">
        <v>368</v>
      </c>
      <c r="C50">
        <f>Standings!I48</f>
        <v>43</v>
      </c>
      <c r="D50">
        <f>Standings!H48</f>
        <v>48</v>
      </c>
      <c r="E50" s="36">
        <f t="shared" si="3"/>
        <v>1.1162790697674418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369</v>
      </c>
      <c r="C52">
        <f>Standings!I53</f>
        <v>12</v>
      </c>
      <c r="D52">
        <f>Standings!H53</f>
        <v>12</v>
      </c>
      <c r="E52" s="36">
        <f t="shared" si="3"/>
        <v>1</v>
      </c>
    </row>
    <row r="53" spans="1:5" x14ac:dyDescent="0.3">
      <c r="A53">
        <v>1</v>
      </c>
      <c r="B53" t="str">
        <f>+Standings!B55</f>
        <v>NEVADA 2</v>
      </c>
      <c r="C53">
        <f>Standings!I55</f>
        <v>46</v>
      </c>
      <c r="D53">
        <f>Standings!H55</f>
        <v>43</v>
      </c>
      <c r="E53" s="36">
        <f t="shared" si="3"/>
        <v>0.93478260869565222</v>
      </c>
    </row>
    <row r="54" spans="1:5" x14ac:dyDescent="0.3">
      <c r="A54">
        <v>1</v>
      </c>
      <c r="B54" t="str">
        <f>+Standings!B56</f>
        <v>EUROPE 6</v>
      </c>
      <c r="C54">
        <f>Standings!I56</f>
        <v>79</v>
      </c>
      <c r="D54">
        <f>Standings!H56</f>
        <v>79</v>
      </c>
      <c r="E54" s="36">
        <f t="shared" si="3"/>
        <v>1</v>
      </c>
    </row>
    <row r="55" spans="1:5" x14ac:dyDescent="0.3">
      <c r="A55">
        <v>1</v>
      </c>
      <c r="B55" t="str">
        <f>Standings!B57</f>
        <v>MONTANA 10</v>
      </c>
      <c r="C55">
        <f>Standings!I57</f>
        <v>60</v>
      </c>
      <c r="D55">
        <f>Standings!H57</f>
        <v>56</v>
      </c>
      <c r="E55" s="36">
        <f t="shared" si="3"/>
        <v>0.93333333333333335</v>
      </c>
    </row>
    <row r="56" spans="1:5" x14ac:dyDescent="0.3">
      <c r="A56">
        <v>1</v>
      </c>
      <c r="B56" t="str">
        <f>Standings!B47</f>
        <v>NEW HAMPSHIRE 1</v>
      </c>
      <c r="C56">
        <f>Standings!I47</f>
        <v>49</v>
      </c>
      <c r="D56">
        <f>Standings!H47</f>
        <v>37</v>
      </c>
      <c r="E56" s="36">
        <f t="shared" si="3"/>
        <v>0.75510204081632648</v>
      </c>
    </row>
    <row r="57" spans="1:5" x14ac:dyDescent="0.3">
      <c r="A57">
        <v>1</v>
      </c>
      <c r="B57" t="str">
        <f>Standings!B50</f>
        <v>NEW HAMPSHIRE 3</v>
      </c>
      <c r="C57">
        <f>Standings!I50</f>
        <v>44</v>
      </c>
      <c r="D57">
        <f>Standings!H50</f>
        <v>40</v>
      </c>
      <c r="E57" s="36">
        <f t="shared" si="3"/>
        <v>0.90909090909090906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B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D10" sqref="BD10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316</v>
      </c>
      <c r="I2" s="75" t="s">
        <v>315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0.87878787878787878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>
        <v>2</v>
      </c>
      <c r="BH4" s="9"/>
      <c r="BI4" s="1">
        <f>SUM(BD4:BH4)</f>
        <v>29</v>
      </c>
      <c r="BJ4" s="9"/>
      <c r="BK4" s="9"/>
      <c r="BL4" s="9"/>
      <c r="BM4" s="9"/>
      <c r="BN4" s="1">
        <f>SUM(BI4:BM4)</f>
        <v>29</v>
      </c>
      <c r="BO4" s="9"/>
      <c r="BP4" s="9"/>
      <c r="BQ4" s="9"/>
      <c r="BR4" s="9"/>
      <c r="BS4" s="1">
        <f>SUM(BN4:BR4)</f>
        <v>29</v>
      </c>
    </row>
    <row r="5" spans="1:71" s="171" customFormat="1" x14ac:dyDescent="0.3">
      <c r="A5" s="164"/>
      <c r="B5" s="164" t="s">
        <v>139</v>
      </c>
      <c r="C5" s="164">
        <v>2</v>
      </c>
      <c r="D5" s="164">
        <v>3238</v>
      </c>
      <c r="E5" s="180">
        <v>35</v>
      </c>
      <c r="F5" s="164"/>
      <c r="G5" s="183">
        <f t="shared" ref="G5:G6" si="0">$BS5/E5</f>
        <v>1</v>
      </c>
      <c r="H5" s="168">
        <v>20</v>
      </c>
      <c r="I5" s="168">
        <f>+H5+J5</f>
        <v>21</v>
      </c>
      <c r="J5" s="169">
        <v>1</v>
      </c>
      <c r="K5" s="184">
        <v>2025</v>
      </c>
      <c r="L5" s="184">
        <v>2024</v>
      </c>
      <c r="M5" s="170"/>
      <c r="N5" s="170"/>
      <c r="O5" s="170"/>
      <c r="P5" s="167">
        <f>+H5+SUM(M5:O5)</f>
        <v>20</v>
      </c>
      <c r="Q5" s="170"/>
      <c r="R5" s="170"/>
      <c r="S5" s="170"/>
      <c r="T5" s="170"/>
      <c r="U5" s="164">
        <f>SUM(P5:T5)</f>
        <v>20</v>
      </c>
      <c r="V5" s="170"/>
      <c r="W5" s="170"/>
      <c r="X5" s="170"/>
      <c r="Y5" s="170"/>
      <c r="Z5" s="164">
        <f>SUM(U5:Y5)</f>
        <v>20</v>
      </c>
      <c r="AA5" s="170">
        <v>1</v>
      </c>
      <c r="AB5" s="170"/>
      <c r="AC5" s="170">
        <v>14</v>
      </c>
      <c r="AD5" s="170"/>
      <c r="AE5" s="164">
        <f>SUM(Z5:AD5)</f>
        <v>35</v>
      </c>
      <c r="AF5" s="170"/>
      <c r="AG5" s="170"/>
      <c r="AH5" s="170"/>
      <c r="AI5" s="170"/>
      <c r="AJ5" s="164">
        <f>SUM(AE5:AI5)</f>
        <v>35</v>
      </c>
      <c r="AK5" s="170"/>
      <c r="AL5" s="170"/>
      <c r="AM5" s="170"/>
      <c r="AN5" s="170"/>
      <c r="AO5" s="164">
        <f>SUM(AJ5:AN5)</f>
        <v>35</v>
      </c>
      <c r="AP5" s="170"/>
      <c r="AQ5" s="170"/>
      <c r="AR5" s="170"/>
      <c r="AS5" s="170"/>
      <c r="AT5" s="164">
        <f>SUM(AO5:AS5)</f>
        <v>35</v>
      </c>
      <c r="AU5" s="170"/>
      <c r="AV5" s="170"/>
      <c r="AW5" s="170"/>
      <c r="AX5" s="170"/>
      <c r="AY5" s="164">
        <f>SUM(AT5:AX5)</f>
        <v>35</v>
      </c>
      <c r="AZ5" s="170"/>
      <c r="BA5" s="170"/>
      <c r="BB5" s="170"/>
      <c r="BC5" s="170"/>
      <c r="BD5" s="164">
        <f>SUM(AY5:BC5)</f>
        <v>35</v>
      </c>
      <c r="BE5" s="170"/>
      <c r="BF5" s="170"/>
      <c r="BG5" s="170"/>
      <c r="BH5" s="170"/>
      <c r="BI5" s="164">
        <f>SUM(BD5:BH5)</f>
        <v>35</v>
      </c>
      <c r="BJ5" s="170"/>
      <c r="BK5" s="170"/>
      <c r="BL5" s="170"/>
      <c r="BM5" s="170"/>
      <c r="BN5" s="164">
        <f>SUM(BI5:BM5)</f>
        <v>35</v>
      </c>
      <c r="BO5" s="170"/>
      <c r="BP5" s="170"/>
      <c r="BQ5" s="170"/>
      <c r="BR5" s="170"/>
      <c r="BS5" s="164">
        <f>SUM(BN5:BR5)</f>
        <v>35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0.85185185185185186</v>
      </c>
      <c r="H6" s="73">
        <v>17</v>
      </c>
      <c r="I6" s="73">
        <f>+H6+J6</f>
        <v>20</v>
      </c>
      <c r="J6" s="78">
        <v>3</v>
      </c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>
        <v>1</v>
      </c>
      <c r="AB6" s="9"/>
      <c r="AC6" s="9"/>
      <c r="AD6" s="9"/>
      <c r="AE6" s="1">
        <f>SUM(Z6:AD6)</f>
        <v>18</v>
      </c>
      <c r="AF6" s="9"/>
      <c r="AG6" s="9"/>
      <c r="AH6" s="9"/>
      <c r="AI6" s="9"/>
      <c r="AJ6" s="1">
        <f>SUM(AE6:AI6)</f>
        <v>18</v>
      </c>
      <c r="AK6" s="9"/>
      <c r="AL6" s="9"/>
      <c r="AM6" s="9"/>
      <c r="AN6" s="9"/>
      <c r="AO6" s="1">
        <f>SUM(AJ6:AN6)</f>
        <v>18</v>
      </c>
      <c r="AP6" s="9">
        <v>2</v>
      </c>
      <c r="AQ6" s="9">
        <v>1</v>
      </c>
      <c r="AR6" s="9"/>
      <c r="AS6" s="9"/>
      <c r="AT6" s="1">
        <f>SUM(AO6:AS6)</f>
        <v>21</v>
      </c>
      <c r="AU6" s="9"/>
      <c r="AV6" s="9"/>
      <c r="AW6" s="9"/>
      <c r="AX6" s="9"/>
      <c r="AY6" s="1">
        <f>SUM(AT6:AX6)</f>
        <v>21</v>
      </c>
      <c r="AZ6" s="9"/>
      <c r="BA6" s="9"/>
      <c r="BB6" s="9"/>
      <c r="BC6" s="9"/>
      <c r="BD6" s="1">
        <f>SUM(AY6:BC6)</f>
        <v>21</v>
      </c>
      <c r="BE6" s="9"/>
      <c r="BF6" s="9"/>
      <c r="BG6" s="9">
        <v>2</v>
      </c>
      <c r="BH6" s="9"/>
      <c r="BI6" s="1">
        <f>SUM(BD6:BH6)</f>
        <v>23</v>
      </c>
      <c r="BJ6" s="9"/>
      <c r="BK6" s="9"/>
      <c r="BL6" s="9"/>
      <c r="BM6" s="9"/>
      <c r="BN6" s="1">
        <f>SUM(BI6:BM6)</f>
        <v>23</v>
      </c>
      <c r="BO6" s="1"/>
      <c r="BQ6" s="1"/>
      <c r="BS6" s="1">
        <f>SUM(BN6:BR6)</f>
        <v>23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2</v>
      </c>
      <c r="AB7" s="1">
        <f t="shared" si="1"/>
        <v>0</v>
      </c>
      <c r="AC7" s="1">
        <f t="shared" si="1"/>
        <v>14</v>
      </c>
      <c r="AD7" s="1">
        <f t="shared" si="1"/>
        <v>0</v>
      </c>
      <c r="AE7" s="1">
        <f t="shared" si="1"/>
        <v>80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80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80</v>
      </c>
      <c r="AP7" s="1">
        <f t="shared" si="1"/>
        <v>2</v>
      </c>
      <c r="AQ7" s="1">
        <f t="shared" si="1"/>
        <v>1</v>
      </c>
      <c r="AR7" s="1">
        <f t="shared" si="1"/>
        <v>0</v>
      </c>
      <c r="AS7" s="1">
        <f t="shared" ref="AS7:BS7" si="2">SUM(AS4:AS6)</f>
        <v>0</v>
      </c>
      <c r="AT7" s="1">
        <f t="shared" si="2"/>
        <v>83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83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83</v>
      </c>
      <c r="BE7" s="1">
        <f t="shared" si="2"/>
        <v>0</v>
      </c>
      <c r="BF7" s="1">
        <f t="shared" si="2"/>
        <v>0</v>
      </c>
      <c r="BG7" s="1">
        <f t="shared" si="2"/>
        <v>4</v>
      </c>
      <c r="BH7" s="1">
        <f t="shared" si="2"/>
        <v>0</v>
      </c>
      <c r="BI7" s="1">
        <f t="shared" si="2"/>
        <v>87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87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87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0.90625</v>
      </c>
      <c r="H8" s="68">
        <f>SUM(H3:H6)</f>
        <v>64</v>
      </c>
      <c r="I8" s="68">
        <f>SUM(I3:I6)</f>
        <v>68</v>
      </c>
      <c r="J8" s="68">
        <f>SUM(J3:J6)</f>
        <v>4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14</v>
      </c>
      <c r="AD8" s="1">
        <f>Y8+AD7</f>
        <v>0</v>
      </c>
      <c r="AE8" s="2">
        <f>AE7/F8</f>
        <v>0.83333333333333337</v>
      </c>
      <c r="AF8" s="1"/>
      <c r="AG8" s="1">
        <f>AB8+AG7</f>
        <v>0</v>
      </c>
      <c r="AH8" s="1">
        <f>AC8+AH7</f>
        <v>14</v>
      </c>
      <c r="AI8" s="1">
        <f>AD8+AI7</f>
        <v>0</v>
      </c>
      <c r="AJ8" s="2">
        <f>AJ7/F8</f>
        <v>0.83333333333333337</v>
      </c>
      <c r="AK8" s="1"/>
      <c r="AL8" s="1">
        <f>AG8+AL7</f>
        <v>0</v>
      </c>
      <c r="AM8" s="1">
        <f>AH8+AM7</f>
        <v>14</v>
      </c>
      <c r="AN8" s="1">
        <f>AI8+AN7</f>
        <v>0</v>
      </c>
      <c r="AO8" s="2">
        <f>AO7/F8</f>
        <v>0.83333333333333337</v>
      </c>
      <c r="AP8" s="1"/>
      <c r="AQ8" s="1">
        <f>AL8+AQ7</f>
        <v>1</v>
      </c>
      <c r="AR8" s="1">
        <f>AM8+AR7</f>
        <v>14</v>
      </c>
      <c r="AS8" s="1">
        <f>AN8+AS7</f>
        <v>0</v>
      </c>
      <c r="AT8" s="2">
        <f>AT7/F8</f>
        <v>0.86458333333333337</v>
      </c>
      <c r="AU8" s="1"/>
      <c r="AV8" s="1">
        <f>AQ8+AV7</f>
        <v>1</v>
      </c>
      <c r="AW8" s="1">
        <f>AR8+AW7</f>
        <v>14</v>
      </c>
      <c r="AX8" s="1">
        <f>AS8+AX7</f>
        <v>0</v>
      </c>
      <c r="AY8" s="2">
        <f>AY7/F8</f>
        <v>0.86458333333333337</v>
      </c>
      <c r="AZ8" s="1"/>
      <c r="BA8" s="1">
        <f>AV8+BA7</f>
        <v>1</v>
      </c>
      <c r="BB8" s="1">
        <f>AW8+BB7</f>
        <v>14</v>
      </c>
      <c r="BC8" s="1">
        <f>AX8+BC7</f>
        <v>0</v>
      </c>
      <c r="BD8" s="2">
        <f>BD7/F8</f>
        <v>0.86458333333333337</v>
      </c>
      <c r="BE8" s="1"/>
      <c r="BF8" s="1">
        <f>BA8+BF7</f>
        <v>1</v>
      </c>
      <c r="BG8" s="1">
        <f>BB8+BG7</f>
        <v>18</v>
      </c>
      <c r="BH8" s="1">
        <f>BC8+BH7</f>
        <v>0</v>
      </c>
      <c r="BI8" s="2">
        <f>BI7/F8</f>
        <v>0.90625</v>
      </c>
      <c r="BJ8" s="1"/>
      <c r="BK8" s="1">
        <f>BF8+BK7</f>
        <v>1</v>
      </c>
      <c r="BL8" s="1">
        <f>BG8+BL7</f>
        <v>18</v>
      </c>
      <c r="BM8" s="1">
        <f>BH8+BM7</f>
        <v>0</v>
      </c>
      <c r="BN8" s="2">
        <f>BN7/F8</f>
        <v>0.90625</v>
      </c>
      <c r="BO8" s="1"/>
      <c r="BP8" s="1">
        <f>BK8+BP7</f>
        <v>1</v>
      </c>
      <c r="BQ8" s="1">
        <f>BL8+BQ7</f>
        <v>18</v>
      </c>
      <c r="BR8" s="1">
        <f>BM8+BR7</f>
        <v>0</v>
      </c>
      <c r="BS8" s="2">
        <f>BS7/F8</f>
        <v>0.90625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B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0" sqref="E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1" customFormat="1" x14ac:dyDescent="0.3">
      <c r="A4" s="164"/>
      <c r="B4" s="164" t="s">
        <v>186</v>
      </c>
      <c r="C4" s="164">
        <v>6</v>
      </c>
      <c r="D4" s="185">
        <v>3885</v>
      </c>
      <c r="E4" s="180">
        <v>78</v>
      </c>
      <c r="F4" s="164">
        <f>IF(B4="MAL",E4,IF(E4&gt;=11,E4+variables!$B$1,11))</f>
        <v>79</v>
      </c>
      <c r="G4" s="166">
        <f>$BS4/F4</f>
        <v>1</v>
      </c>
      <c r="H4" s="167">
        <v>70</v>
      </c>
      <c r="I4" s="168">
        <f>+H4+J4</f>
        <v>72</v>
      </c>
      <c r="J4" s="169">
        <v>2</v>
      </c>
      <c r="K4" s="170">
        <v>2025</v>
      </c>
      <c r="L4" s="170">
        <v>2024</v>
      </c>
      <c r="M4" s="170"/>
      <c r="N4" s="170"/>
      <c r="O4" s="170"/>
      <c r="P4" s="167">
        <f>H4+SUM(M4:O4)</f>
        <v>70</v>
      </c>
      <c r="Q4" s="170"/>
      <c r="R4" s="170"/>
      <c r="S4" s="170"/>
      <c r="T4" s="170"/>
      <c r="U4" s="164">
        <f>SUM(P4:T4)</f>
        <v>70</v>
      </c>
      <c r="V4" s="170"/>
      <c r="W4" s="170"/>
      <c r="X4" s="170"/>
      <c r="Y4" s="170"/>
      <c r="Z4" s="164">
        <f>SUM(U4:Y4)</f>
        <v>70</v>
      </c>
      <c r="AA4" s="170">
        <v>2</v>
      </c>
      <c r="AB4" s="170">
        <v>5</v>
      </c>
      <c r="AC4" s="170">
        <v>1</v>
      </c>
      <c r="AD4" s="170">
        <v>1</v>
      </c>
      <c r="AE4" s="164">
        <f>SUM(Z4:AD4)</f>
        <v>79</v>
      </c>
      <c r="AF4" s="170"/>
      <c r="AG4" s="170"/>
      <c r="AH4" s="170"/>
      <c r="AI4" s="170"/>
      <c r="AJ4" s="164">
        <f>SUM(AE4:AI4)</f>
        <v>79</v>
      </c>
      <c r="AK4" s="170"/>
      <c r="AL4" s="170"/>
      <c r="AM4" s="170"/>
      <c r="AN4" s="170"/>
      <c r="AO4" s="164">
        <f>SUM(AJ4:AN4)</f>
        <v>79</v>
      </c>
      <c r="AP4" s="170"/>
      <c r="AQ4" s="170"/>
      <c r="AR4" s="170"/>
      <c r="AS4" s="170"/>
      <c r="AT4" s="164">
        <f>SUM(AO4:AS4)</f>
        <v>79</v>
      </c>
      <c r="AU4" s="170"/>
      <c r="AV4" s="170"/>
      <c r="AW4" s="170"/>
      <c r="AX4" s="170"/>
      <c r="AY4" s="164">
        <f>SUM(AT4:AX4)</f>
        <v>79</v>
      </c>
      <c r="AZ4" s="170"/>
      <c r="BA4" s="170"/>
      <c r="BB4" s="170"/>
      <c r="BC4" s="170"/>
      <c r="BD4" s="164">
        <f>SUM(AY4:BC4)</f>
        <v>79</v>
      </c>
      <c r="BE4" s="170"/>
      <c r="BF4" s="170"/>
      <c r="BG4" s="170"/>
      <c r="BH4" s="170"/>
      <c r="BI4" s="164">
        <f>SUM(BD4:BH4)</f>
        <v>79</v>
      </c>
      <c r="BJ4" s="170"/>
      <c r="BK4" s="170"/>
      <c r="BL4" s="170"/>
      <c r="BM4" s="170"/>
      <c r="BN4" s="164">
        <f>SUM(BI4:BM4)</f>
        <v>79</v>
      </c>
      <c r="BO4" s="170"/>
      <c r="BP4" s="170"/>
      <c r="BQ4" s="170"/>
      <c r="BR4" s="170"/>
      <c r="BS4" s="164">
        <f>SUM(BN4:BR4)</f>
        <v>79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2</v>
      </c>
      <c r="AB5" s="1">
        <f t="shared" si="0"/>
        <v>5</v>
      </c>
      <c r="AC5" s="1">
        <f t="shared" si="0"/>
        <v>1</v>
      </c>
      <c r="AD5" s="1">
        <f t="shared" si="0"/>
        <v>1</v>
      </c>
      <c r="AE5" s="1">
        <f t="shared" si="0"/>
        <v>79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79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79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79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79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79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79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1</v>
      </c>
      <c r="H6" s="68">
        <f>SUM(H3:H4)</f>
        <v>70</v>
      </c>
      <c r="I6" s="68">
        <f>SUM(I3:I4)</f>
        <v>72</v>
      </c>
      <c r="J6" s="68">
        <f>SUM(J3:J4)</f>
        <v>2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5</v>
      </c>
      <c r="AC6" s="1">
        <f>X6+AC5</f>
        <v>1</v>
      </c>
      <c r="AD6" s="1">
        <f>Y6+AD5</f>
        <v>1</v>
      </c>
      <c r="AE6" s="2">
        <f>AE5/F6</f>
        <v>1</v>
      </c>
      <c r="AF6" s="1"/>
      <c r="AG6" s="1">
        <f>AB6+AG5</f>
        <v>5</v>
      </c>
      <c r="AH6" s="1">
        <f>AC6+AH5</f>
        <v>1</v>
      </c>
      <c r="AI6" s="1">
        <f>AD6+AI5</f>
        <v>1</v>
      </c>
      <c r="AJ6" s="2">
        <f>AJ5/F6</f>
        <v>1</v>
      </c>
      <c r="AK6" s="1"/>
      <c r="AL6" s="1">
        <f>AG6+AL5</f>
        <v>5</v>
      </c>
      <c r="AM6" s="1">
        <f>AH6+AM5</f>
        <v>1</v>
      </c>
      <c r="AN6" s="1">
        <f>AI6+AN5</f>
        <v>1</v>
      </c>
      <c r="AO6" s="2">
        <f>AO5/F6</f>
        <v>1</v>
      </c>
      <c r="AP6" s="1"/>
      <c r="AQ6" s="1">
        <f>AL6+AQ5</f>
        <v>5</v>
      </c>
      <c r="AR6" s="1">
        <f>AM6+AR5</f>
        <v>1</v>
      </c>
      <c r="AS6" s="1">
        <f>AN6+AS5</f>
        <v>1</v>
      </c>
      <c r="AT6" s="2">
        <f>AT5/F6</f>
        <v>1</v>
      </c>
      <c r="AU6" s="1"/>
      <c r="AV6" s="1">
        <f>AQ6+AV5</f>
        <v>5</v>
      </c>
      <c r="AW6" s="1">
        <f>AR6+AW5</f>
        <v>1</v>
      </c>
      <c r="AX6" s="1">
        <f>AS6+AX5</f>
        <v>1</v>
      </c>
      <c r="AY6" s="2">
        <f>AY5/F6</f>
        <v>1</v>
      </c>
      <c r="AZ6" s="1"/>
      <c r="BA6" s="1">
        <f>AV6+BA5</f>
        <v>5</v>
      </c>
      <c r="BB6" s="1">
        <f>AW6+BB5</f>
        <v>1</v>
      </c>
      <c r="BC6" s="1">
        <f>AX6+BC5</f>
        <v>1</v>
      </c>
      <c r="BD6" s="2">
        <f>BD5/F6</f>
        <v>1</v>
      </c>
      <c r="BE6" s="1"/>
      <c r="BF6" s="1">
        <f>BA6+BF5</f>
        <v>5</v>
      </c>
      <c r="BG6" s="1">
        <f>BB6+BG5</f>
        <v>1</v>
      </c>
      <c r="BH6" s="1">
        <f>BC6+BH5</f>
        <v>1</v>
      </c>
      <c r="BI6" s="2">
        <f>BI5/F6</f>
        <v>1</v>
      </c>
      <c r="BJ6" s="1"/>
      <c r="BK6" s="1">
        <f>BF6+BK5</f>
        <v>5</v>
      </c>
      <c r="BL6" s="1">
        <f>BG6+BL5</f>
        <v>1</v>
      </c>
      <c r="BM6" s="1">
        <f>BH6+BM5</f>
        <v>1</v>
      </c>
      <c r="BN6" s="2">
        <f>BN5/F6</f>
        <v>1</v>
      </c>
      <c r="BO6" s="1"/>
      <c r="BP6" s="1">
        <f>BK6+BP5</f>
        <v>5</v>
      </c>
      <c r="BQ6" s="1">
        <f>BL6+BQ5</f>
        <v>1</v>
      </c>
      <c r="BR6" s="1">
        <f>BM6+BR5</f>
        <v>1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BH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6" sqref="B6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0" t="s">
        <v>147</v>
      </c>
      <c r="G2" s="70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s="171" customFormat="1" x14ac:dyDescent="0.3">
      <c r="A4" s="241"/>
      <c r="B4" s="196" t="s">
        <v>335</v>
      </c>
      <c r="C4" s="197">
        <v>1</v>
      </c>
      <c r="D4" s="196"/>
      <c r="E4" s="197">
        <v>18</v>
      </c>
      <c r="F4" s="164"/>
      <c r="G4" s="183">
        <f>$BS4/E4</f>
        <v>1</v>
      </c>
      <c r="H4" s="168">
        <v>9</v>
      </c>
      <c r="I4" s="168">
        <f t="shared" ref="I4:I21" si="1">+H4+J4</f>
        <v>12</v>
      </c>
      <c r="J4" s="199">
        <v>3</v>
      </c>
      <c r="K4" s="184">
        <v>2025</v>
      </c>
      <c r="L4" s="184">
        <v>2025</v>
      </c>
      <c r="M4" s="184"/>
      <c r="N4" s="184"/>
      <c r="O4" s="184"/>
      <c r="P4" s="167">
        <f>H4+SUM(M4:O4)</f>
        <v>9</v>
      </c>
      <c r="Q4" s="184"/>
      <c r="R4" s="184"/>
      <c r="S4" s="184"/>
      <c r="T4" s="184"/>
      <c r="U4" s="164">
        <f>SUM(P4:T4)</f>
        <v>9</v>
      </c>
      <c r="V4" s="184"/>
      <c r="W4" s="184"/>
      <c r="X4" s="184"/>
      <c r="Y4" s="184"/>
      <c r="Z4" s="164">
        <f>SUM(U4:Y4)</f>
        <v>9</v>
      </c>
      <c r="AA4" s="184">
        <v>2</v>
      </c>
      <c r="AB4" s="184"/>
      <c r="AC4" s="184">
        <v>2</v>
      </c>
      <c r="AD4" s="184">
        <v>5</v>
      </c>
      <c r="AE4" s="164">
        <f>SUM(Z4:AD4)</f>
        <v>18</v>
      </c>
      <c r="AF4" s="184"/>
      <c r="AG4" s="184"/>
      <c r="AH4" s="184"/>
      <c r="AI4" s="184"/>
      <c r="AJ4" s="164">
        <f>SUM(AE4:AI4)</f>
        <v>18</v>
      </c>
      <c r="AK4" s="184"/>
      <c r="AL4" s="184"/>
      <c r="AM4" s="184"/>
      <c r="AN4" s="184"/>
      <c r="AO4" s="164">
        <f>SUM(AJ4:AN4)</f>
        <v>18</v>
      </c>
      <c r="AP4" s="184"/>
      <c r="AQ4" s="184"/>
      <c r="AR4" s="184"/>
      <c r="AS4" s="184"/>
      <c r="AT4" s="164">
        <f>SUM(AO4:AS4)</f>
        <v>18</v>
      </c>
      <c r="AU4" s="184"/>
      <c r="AV4" s="184"/>
      <c r="AW4" s="184"/>
      <c r="AX4" s="184"/>
      <c r="AY4" s="164">
        <f>SUM(AT4:AX4)</f>
        <v>18</v>
      </c>
      <c r="AZ4" s="184"/>
      <c r="BA4" s="184"/>
      <c r="BB4" s="184"/>
      <c r="BC4" s="184"/>
      <c r="BD4" s="164">
        <f>SUM(AY4:BC4)</f>
        <v>18</v>
      </c>
      <c r="BE4" s="184"/>
      <c r="BF4" s="184"/>
      <c r="BG4" s="184"/>
      <c r="BH4" s="184"/>
      <c r="BI4" s="164">
        <f>SUM(BD4:BH4)</f>
        <v>18</v>
      </c>
      <c r="BJ4" s="184"/>
      <c r="BK4" s="184"/>
      <c r="BL4" s="184"/>
      <c r="BM4" s="184"/>
      <c r="BN4" s="164">
        <f>SUM(BI4:BM4)</f>
        <v>18</v>
      </c>
      <c r="BO4" s="184"/>
      <c r="BP4" s="184"/>
      <c r="BQ4" s="184"/>
      <c r="BR4" s="184"/>
      <c r="BS4" s="164">
        <f t="shared" si="0"/>
        <v>18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0.72413793103448276</v>
      </c>
      <c r="H5" s="73">
        <v>14</v>
      </c>
      <c r="I5" s="73">
        <f t="shared" si="1"/>
        <v>16</v>
      </c>
      <c r="J5" s="78">
        <v>2</v>
      </c>
      <c r="K5" s="8">
        <v>2025</v>
      </c>
      <c r="L5" s="8">
        <v>2025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>
        <v>1</v>
      </c>
      <c r="AH5" s="9">
        <v>4</v>
      </c>
      <c r="AI5" s="9"/>
      <c r="AJ5" s="1">
        <f>SUM(AE5:AI5)</f>
        <v>21</v>
      </c>
      <c r="AK5" s="9"/>
      <c r="AL5" s="9"/>
      <c r="AM5" s="9"/>
      <c r="AN5" s="9"/>
      <c r="AO5" s="1">
        <f>SUM(AJ5:AN5)</f>
        <v>21</v>
      </c>
      <c r="AP5" s="9"/>
      <c r="AQ5" s="9"/>
      <c r="AR5" s="9"/>
      <c r="AS5" s="9"/>
      <c r="AT5" s="1">
        <f>SUM(AO5:AS5)</f>
        <v>21</v>
      </c>
      <c r="AU5" s="9"/>
      <c r="AV5" s="9"/>
      <c r="AW5" s="9"/>
      <c r="AX5" s="9"/>
      <c r="AY5" s="1">
        <f>SUM(AT5:AX5)</f>
        <v>21</v>
      </c>
      <c r="AZ5" s="9"/>
      <c r="BA5" s="9"/>
      <c r="BB5" s="9"/>
      <c r="BC5" s="9"/>
      <c r="BD5" s="1">
        <f>SUM(AY5:BC5)</f>
        <v>21</v>
      </c>
      <c r="BE5" s="9"/>
      <c r="BF5" s="9"/>
      <c r="BG5" s="9"/>
      <c r="BH5" s="9"/>
      <c r="BI5" s="1">
        <f>SUM(BD5:BH5)</f>
        <v>21</v>
      </c>
      <c r="BJ5" s="9"/>
      <c r="BK5" s="9"/>
      <c r="BL5" s="9"/>
      <c r="BM5" s="9"/>
      <c r="BN5" s="1">
        <f>SUM(BI5:BM5)</f>
        <v>21</v>
      </c>
      <c r="BO5" s="9"/>
      <c r="BP5" s="9"/>
      <c r="BQ5" s="9"/>
      <c r="BR5" s="9"/>
      <c r="BS5" s="1">
        <f t="shared" si="0"/>
        <v>21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2025</v>
      </c>
      <c r="L6" s="8">
        <v>2025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195" customFormat="1" x14ac:dyDescent="0.3">
      <c r="A7" s="187" t="s">
        <v>384</v>
      </c>
      <c r="B7" s="187" t="s">
        <v>81</v>
      </c>
      <c r="C7" s="209">
        <v>11</v>
      </c>
      <c r="D7" s="209">
        <v>10210</v>
      </c>
      <c r="E7" s="209">
        <v>17</v>
      </c>
      <c r="F7" s="187"/>
      <c r="G7" s="191">
        <f t="shared" si="2"/>
        <v>0.58823529411764708</v>
      </c>
      <c r="H7" s="192">
        <v>10</v>
      </c>
      <c r="I7" s="192">
        <f t="shared" si="1"/>
        <v>10</v>
      </c>
      <c r="J7" s="210"/>
      <c r="K7" s="193">
        <v>2023</v>
      </c>
      <c r="L7" s="193">
        <v>2023</v>
      </c>
      <c r="M7" s="190"/>
      <c r="N7" s="190"/>
      <c r="O7" s="190"/>
      <c r="P7" s="194">
        <f t="shared" si="3"/>
        <v>10</v>
      </c>
      <c r="Q7" s="190"/>
      <c r="R7" s="190"/>
      <c r="S7" s="190"/>
      <c r="T7" s="190"/>
      <c r="U7" s="187">
        <f>SUM(P7:T7)</f>
        <v>10</v>
      </c>
      <c r="V7" s="190"/>
      <c r="W7" s="190"/>
      <c r="X7" s="190"/>
      <c r="Y7" s="190"/>
      <c r="Z7" s="187">
        <f>SUM(U7:Y7)</f>
        <v>10</v>
      </c>
      <c r="AA7" s="190"/>
      <c r="AB7" s="190"/>
      <c r="AC7" s="190"/>
      <c r="AD7" s="190"/>
      <c r="AE7" s="187">
        <f>SUM(Z7:AD7)</f>
        <v>10</v>
      </c>
      <c r="AF7" s="190"/>
      <c r="AG7" s="190"/>
      <c r="AH7" s="190"/>
      <c r="AI7" s="190"/>
      <c r="AJ7" s="187">
        <f>SUM(AE7:AI7)</f>
        <v>10</v>
      </c>
      <c r="AK7" s="190"/>
      <c r="AL7" s="190"/>
      <c r="AM7" s="190"/>
      <c r="AN7" s="190"/>
      <c r="AO7" s="187">
        <f>SUM(AJ7:AN7)</f>
        <v>10</v>
      </c>
      <c r="AP7" s="190"/>
      <c r="AQ7" s="190"/>
      <c r="AR7" s="190"/>
      <c r="AS7" s="190"/>
      <c r="AT7" s="187">
        <f>SUM(AO7:AS7)</f>
        <v>10</v>
      </c>
      <c r="AU7" s="190"/>
      <c r="AV7" s="190"/>
      <c r="AW7" s="190"/>
      <c r="AX7" s="190"/>
      <c r="AY7" s="187">
        <f>SUM(AT7:AX7)</f>
        <v>10</v>
      </c>
      <c r="AZ7" s="190"/>
      <c r="BA7" s="190"/>
      <c r="BB7" s="190"/>
      <c r="BC7" s="190"/>
      <c r="BD7" s="187">
        <f>SUM(AY7:BC7)</f>
        <v>10</v>
      </c>
      <c r="BE7" s="190"/>
      <c r="BF7" s="190"/>
      <c r="BG7" s="190"/>
      <c r="BH7" s="190"/>
      <c r="BI7" s="187">
        <f>SUM(BD7:BH7)</f>
        <v>10</v>
      </c>
      <c r="BJ7" s="190"/>
      <c r="BK7" s="190"/>
      <c r="BL7" s="190"/>
      <c r="BM7" s="190"/>
      <c r="BN7" s="187">
        <f>SUM(BI7:BM7)</f>
        <v>10</v>
      </c>
      <c r="BO7" s="190"/>
      <c r="BP7" s="190"/>
      <c r="BQ7" s="190"/>
      <c r="BR7" s="190"/>
      <c r="BS7" s="187">
        <f t="shared" si="0"/>
        <v>10</v>
      </c>
    </row>
    <row r="8" spans="1:71" s="171" customFormat="1" x14ac:dyDescent="0.3">
      <c r="A8" s="164"/>
      <c r="B8" s="164" t="s">
        <v>263</v>
      </c>
      <c r="C8" s="165">
        <v>17</v>
      </c>
      <c r="D8" s="165">
        <v>2488</v>
      </c>
      <c r="E8" s="165">
        <v>24</v>
      </c>
      <c r="F8" s="164"/>
      <c r="G8" s="183">
        <f t="shared" si="2"/>
        <v>1.0416666666666667</v>
      </c>
      <c r="H8" s="168">
        <v>12</v>
      </c>
      <c r="I8" s="168">
        <f t="shared" si="1"/>
        <v>13</v>
      </c>
      <c r="J8" s="169">
        <v>1</v>
      </c>
      <c r="K8" s="184">
        <v>2025</v>
      </c>
      <c r="L8" s="184">
        <v>2025</v>
      </c>
      <c r="M8" s="170"/>
      <c r="N8" s="170"/>
      <c r="O8" s="170"/>
      <c r="P8" s="167">
        <f t="shared" si="3"/>
        <v>12</v>
      </c>
      <c r="Q8" s="170"/>
      <c r="R8" s="170"/>
      <c r="S8" s="170"/>
      <c r="T8" s="170"/>
      <c r="U8" s="164">
        <f t="shared" ref="U8:U17" si="4">SUM(P8:T8)</f>
        <v>12</v>
      </c>
      <c r="V8" s="170"/>
      <c r="W8" s="170"/>
      <c r="X8" s="170"/>
      <c r="Y8" s="170"/>
      <c r="Z8" s="164">
        <f t="shared" ref="Z8:Z17" si="5">SUM(U8:Y8)</f>
        <v>12</v>
      </c>
      <c r="AA8" s="170"/>
      <c r="AB8" s="170"/>
      <c r="AC8" s="170"/>
      <c r="AD8" s="170"/>
      <c r="AE8" s="164">
        <f t="shared" ref="AE8:AE17" si="6">SUM(Z8:AD8)</f>
        <v>12</v>
      </c>
      <c r="AF8" s="170"/>
      <c r="AG8" s="170"/>
      <c r="AH8" s="170"/>
      <c r="AI8" s="170"/>
      <c r="AJ8" s="164">
        <f t="shared" ref="AJ8:AJ17" si="7">SUM(AE8:AI8)</f>
        <v>12</v>
      </c>
      <c r="AK8" s="170"/>
      <c r="AL8" s="170"/>
      <c r="AM8" s="170"/>
      <c r="AN8" s="170"/>
      <c r="AO8" s="164">
        <f t="shared" ref="AO8:AO17" si="8">SUM(AJ8:AN8)</f>
        <v>12</v>
      </c>
      <c r="AP8" s="170"/>
      <c r="AQ8" s="170">
        <v>1</v>
      </c>
      <c r="AR8" s="170">
        <v>7</v>
      </c>
      <c r="AS8" s="170"/>
      <c r="AT8" s="164">
        <f t="shared" ref="AT8:AT17" si="9">SUM(AO8:AS8)</f>
        <v>20</v>
      </c>
      <c r="AU8" s="170"/>
      <c r="AV8" s="170"/>
      <c r="AW8" s="170"/>
      <c r="AX8" s="170"/>
      <c r="AY8" s="164">
        <f t="shared" ref="AY8:AY17" si="10">SUM(AT8:AX8)</f>
        <v>20</v>
      </c>
      <c r="AZ8" s="170"/>
      <c r="BA8" s="170"/>
      <c r="BB8" s="170"/>
      <c r="BC8" s="170"/>
      <c r="BD8" s="164">
        <f t="shared" ref="BD8:BD17" si="11">SUM(AY8:BC8)</f>
        <v>20</v>
      </c>
      <c r="BE8" s="170"/>
      <c r="BF8" s="170"/>
      <c r="BG8" s="170">
        <v>5</v>
      </c>
      <c r="BH8" s="170"/>
      <c r="BI8" s="164">
        <f t="shared" ref="BI8:BI17" si="12">SUM(BD8:BH8)</f>
        <v>25</v>
      </c>
      <c r="BJ8" s="170"/>
      <c r="BK8" s="170"/>
      <c r="BL8" s="170"/>
      <c r="BM8" s="170"/>
      <c r="BN8" s="164">
        <f t="shared" ref="BN8:BN17" si="13">SUM(BI8:BM8)</f>
        <v>25</v>
      </c>
      <c r="BO8" s="170"/>
      <c r="BP8" s="170"/>
      <c r="BQ8" s="170"/>
      <c r="BR8" s="170"/>
      <c r="BS8" s="164">
        <f t="shared" si="0"/>
        <v>25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0.8571428571428571</v>
      </c>
      <c r="H9" s="92">
        <v>9</v>
      </c>
      <c r="I9" s="92">
        <f t="shared" si="1"/>
        <v>11</v>
      </c>
      <c r="J9" s="93">
        <v>2</v>
      </c>
      <c r="K9" s="94">
        <v>2025</v>
      </c>
      <c r="L9" s="94">
        <v>2025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>
        <v>2</v>
      </c>
      <c r="AS9" s="87">
        <v>1</v>
      </c>
      <c r="AT9" s="84">
        <f t="shared" si="9"/>
        <v>12</v>
      </c>
      <c r="AU9" s="87"/>
      <c r="AV9" s="87"/>
      <c r="AW9" s="87"/>
      <c r="AX9" s="87"/>
      <c r="AY9" s="84">
        <f t="shared" si="10"/>
        <v>12</v>
      </c>
      <c r="AZ9" s="87"/>
      <c r="BA9" s="87"/>
      <c r="BB9" s="87"/>
      <c r="BC9" s="87"/>
      <c r="BD9" s="84">
        <f t="shared" si="11"/>
        <v>12</v>
      </c>
      <c r="BE9" s="87"/>
      <c r="BF9" s="87"/>
      <c r="BG9" s="87"/>
      <c r="BH9" s="87"/>
      <c r="BI9" s="84">
        <f t="shared" si="12"/>
        <v>12</v>
      </c>
      <c r="BJ9" s="87"/>
      <c r="BK9" s="87"/>
      <c r="BL9" s="87"/>
      <c r="BM9" s="87"/>
      <c r="BN9" s="84">
        <f t="shared" si="13"/>
        <v>12</v>
      </c>
      <c r="BO9" s="87"/>
      <c r="BP9" s="87"/>
      <c r="BQ9" s="87"/>
      <c r="BR9" s="87"/>
      <c r="BS9" s="84">
        <f t="shared" si="0"/>
        <v>12</v>
      </c>
    </row>
    <row r="10" spans="1:71" s="171" customFormat="1" x14ac:dyDescent="0.3">
      <c r="A10" s="217"/>
      <c r="B10" s="164" t="s">
        <v>160</v>
      </c>
      <c r="C10" s="165">
        <v>23</v>
      </c>
      <c r="D10" s="165">
        <v>7909</v>
      </c>
      <c r="E10" s="165">
        <v>33</v>
      </c>
      <c r="F10" s="164"/>
      <c r="G10" s="183">
        <f t="shared" si="2"/>
        <v>1.0606060606060606</v>
      </c>
      <c r="H10" s="168">
        <v>15</v>
      </c>
      <c r="I10" s="168">
        <f t="shared" si="1"/>
        <v>15</v>
      </c>
      <c r="J10" s="169"/>
      <c r="K10" s="184">
        <v>2025</v>
      </c>
      <c r="L10" s="184">
        <v>2025</v>
      </c>
      <c r="M10" s="170"/>
      <c r="N10" s="170"/>
      <c r="O10" s="170">
        <v>2</v>
      </c>
      <c r="P10" s="167">
        <f t="shared" si="3"/>
        <v>17</v>
      </c>
      <c r="Q10" s="170"/>
      <c r="R10" s="170"/>
      <c r="S10" s="170">
        <v>16</v>
      </c>
      <c r="T10" s="170">
        <v>2</v>
      </c>
      <c r="U10" s="164">
        <f t="shared" si="4"/>
        <v>35</v>
      </c>
      <c r="V10" s="170"/>
      <c r="W10" s="170"/>
      <c r="X10" s="170"/>
      <c r="Y10" s="170"/>
      <c r="Z10" s="164">
        <f t="shared" si="5"/>
        <v>35</v>
      </c>
      <c r="AA10" s="170"/>
      <c r="AB10" s="170"/>
      <c r="AC10" s="170"/>
      <c r="AD10" s="170"/>
      <c r="AE10" s="164">
        <f t="shared" si="6"/>
        <v>35</v>
      </c>
      <c r="AF10" s="170"/>
      <c r="AG10" s="170"/>
      <c r="AH10" s="170"/>
      <c r="AI10" s="170"/>
      <c r="AJ10" s="164">
        <f t="shared" si="7"/>
        <v>35</v>
      </c>
      <c r="AK10" s="170"/>
      <c r="AL10" s="170"/>
      <c r="AM10" s="170"/>
      <c r="AN10" s="170"/>
      <c r="AO10" s="164">
        <f t="shared" si="8"/>
        <v>35</v>
      </c>
      <c r="AP10" s="170"/>
      <c r="AQ10" s="170"/>
      <c r="AR10" s="170"/>
      <c r="AS10" s="170"/>
      <c r="AT10" s="164">
        <f t="shared" si="9"/>
        <v>35</v>
      </c>
      <c r="AU10" s="170"/>
      <c r="AV10" s="170"/>
      <c r="AW10" s="170"/>
      <c r="AX10" s="170"/>
      <c r="AY10" s="164">
        <f t="shared" si="10"/>
        <v>35</v>
      </c>
      <c r="AZ10" s="170"/>
      <c r="BA10" s="170"/>
      <c r="BB10" s="170"/>
      <c r="BC10" s="170"/>
      <c r="BD10" s="164">
        <f t="shared" si="11"/>
        <v>35</v>
      </c>
      <c r="BE10" s="170"/>
      <c r="BF10" s="170"/>
      <c r="BG10" s="170"/>
      <c r="BH10" s="170"/>
      <c r="BI10" s="164">
        <f t="shared" si="12"/>
        <v>35</v>
      </c>
      <c r="BJ10" s="170"/>
      <c r="BK10" s="170"/>
      <c r="BL10" s="170"/>
      <c r="BM10" s="170"/>
      <c r="BN10" s="164">
        <f t="shared" si="13"/>
        <v>35</v>
      </c>
      <c r="BO10" s="170"/>
      <c r="BP10" s="170"/>
      <c r="BQ10" s="170"/>
      <c r="BR10" s="170"/>
      <c r="BS10" s="164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0.8571428571428571</v>
      </c>
      <c r="H11" s="73">
        <v>6</v>
      </c>
      <c r="I11" s="73">
        <f t="shared" si="1"/>
        <v>6</v>
      </c>
      <c r="J11" s="78"/>
      <c r="K11" s="8">
        <v>2025</v>
      </c>
      <c r="L11" s="94">
        <v>2025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>
        <v>12</v>
      </c>
      <c r="AI11" s="9"/>
      <c r="AJ11" s="1">
        <f t="shared" si="7"/>
        <v>18</v>
      </c>
      <c r="AK11" s="9"/>
      <c r="AL11" s="9"/>
      <c r="AM11" s="9"/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171" customFormat="1" x14ac:dyDescent="0.3">
      <c r="A12" s="164"/>
      <c r="B12" s="269" t="s">
        <v>365</v>
      </c>
      <c r="C12" s="165">
        <v>29</v>
      </c>
      <c r="D12" s="165"/>
      <c r="E12" s="165">
        <v>21</v>
      </c>
      <c r="F12" s="164"/>
      <c r="G12" s="183">
        <f t="shared" si="2"/>
        <v>1.0476190476190477</v>
      </c>
      <c r="H12" s="168">
        <v>4</v>
      </c>
      <c r="I12" s="168">
        <f t="shared" si="1"/>
        <v>4</v>
      </c>
      <c r="J12" s="169"/>
      <c r="K12" s="184">
        <v>2025</v>
      </c>
      <c r="L12" s="184">
        <v>2025</v>
      </c>
      <c r="M12" s="170"/>
      <c r="N12" s="170"/>
      <c r="O12" s="170"/>
      <c r="P12" s="167">
        <f t="shared" ref="P12" si="14">H12+SUM(M12:O12)</f>
        <v>4</v>
      </c>
      <c r="Q12" s="170"/>
      <c r="R12" s="170"/>
      <c r="S12" s="170"/>
      <c r="T12" s="170"/>
      <c r="U12" s="164">
        <f t="shared" ref="U12" si="15">SUM(P12:T12)</f>
        <v>4</v>
      </c>
      <c r="V12" s="170"/>
      <c r="W12" s="170"/>
      <c r="X12" s="170"/>
      <c r="Y12" s="170"/>
      <c r="Z12" s="164">
        <f t="shared" ref="Z12" si="16">SUM(U12:Y12)</f>
        <v>4</v>
      </c>
      <c r="AA12" s="170"/>
      <c r="AB12" s="170"/>
      <c r="AC12" s="170"/>
      <c r="AD12" s="170"/>
      <c r="AE12" s="164">
        <f t="shared" ref="AE12" si="17">SUM(Z12:AD12)</f>
        <v>4</v>
      </c>
      <c r="AF12" s="170"/>
      <c r="AG12" s="170"/>
      <c r="AH12" s="170"/>
      <c r="AI12" s="170"/>
      <c r="AJ12" s="164">
        <f t="shared" ref="AJ12" si="18">SUM(AE12:AI12)</f>
        <v>4</v>
      </c>
      <c r="AK12" s="170"/>
      <c r="AL12" s="170"/>
      <c r="AM12" s="170"/>
      <c r="AN12" s="170"/>
      <c r="AO12" s="164">
        <f t="shared" ref="AO12" si="19">SUM(AJ12:AN12)</f>
        <v>4</v>
      </c>
      <c r="AP12" s="170"/>
      <c r="AQ12" s="170"/>
      <c r="AR12" s="170"/>
      <c r="AS12" s="170"/>
      <c r="AT12" s="164">
        <f t="shared" ref="AT12" si="20">SUM(AO12:AS12)</f>
        <v>4</v>
      </c>
      <c r="AU12" s="170"/>
      <c r="AV12" s="170"/>
      <c r="AW12" s="170"/>
      <c r="AX12" s="170"/>
      <c r="AY12" s="164">
        <f t="shared" si="10"/>
        <v>4</v>
      </c>
      <c r="AZ12" s="170"/>
      <c r="BA12" s="170"/>
      <c r="BB12" s="170"/>
      <c r="BC12" s="170"/>
      <c r="BD12" s="164">
        <f t="shared" ref="BD12" si="21">SUM(AY12:BC12)</f>
        <v>4</v>
      </c>
      <c r="BE12" s="170"/>
      <c r="BF12" s="170"/>
      <c r="BG12" s="170"/>
      <c r="BH12" s="170"/>
      <c r="BI12" s="164">
        <f t="shared" ref="BI12" si="22">SUM(BD12:BH12)</f>
        <v>4</v>
      </c>
      <c r="BJ12" s="170"/>
      <c r="BK12" s="170">
        <v>3</v>
      </c>
      <c r="BL12" s="170">
        <v>15</v>
      </c>
      <c r="BM12" s="170"/>
      <c r="BN12" s="164">
        <f t="shared" ref="BN12" si="23">SUM(BI12:BM12)</f>
        <v>22</v>
      </c>
      <c r="BO12" s="170"/>
      <c r="BP12" s="170"/>
      <c r="BQ12" s="170"/>
      <c r="BR12" s="170"/>
      <c r="BS12" s="164">
        <f t="shared" ref="BS12" si="24">SUM(BN12:BR12)</f>
        <v>22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2025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0.96551724137931039</v>
      </c>
      <c r="H14" s="73">
        <v>18</v>
      </c>
      <c r="I14" s="73">
        <f t="shared" si="1"/>
        <v>19</v>
      </c>
      <c r="J14" s="78">
        <v>1</v>
      </c>
      <c r="K14" s="8">
        <v>2025</v>
      </c>
      <c r="L14" s="8">
        <v>2025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>
        <v>1</v>
      </c>
      <c r="AC14" s="9"/>
      <c r="AD14" s="9"/>
      <c r="AE14" s="1">
        <f t="shared" si="6"/>
        <v>28</v>
      </c>
      <c r="AF14" s="9"/>
      <c r="AG14" s="9"/>
      <c r="AH14" s="9"/>
      <c r="AI14" s="9"/>
      <c r="AJ14" s="1">
        <f t="shared" si="7"/>
        <v>28</v>
      </c>
      <c r="AK14" s="9"/>
      <c r="AL14" s="9"/>
      <c r="AM14" s="9"/>
      <c r="AN14" s="9"/>
      <c r="AO14" s="1">
        <f t="shared" si="8"/>
        <v>28</v>
      </c>
      <c r="AP14" s="9"/>
      <c r="AQ14" s="9"/>
      <c r="AR14" s="9"/>
      <c r="AS14" s="9"/>
      <c r="AT14" s="1">
        <f t="shared" si="9"/>
        <v>28</v>
      </c>
      <c r="AU14" s="9"/>
      <c r="AV14" s="9"/>
      <c r="AW14" s="9"/>
      <c r="AX14" s="9"/>
      <c r="AY14" s="1">
        <f t="shared" si="10"/>
        <v>28</v>
      </c>
      <c r="AZ14" s="9"/>
      <c r="BA14" s="9"/>
      <c r="BB14" s="9"/>
      <c r="BC14" s="9"/>
      <c r="BD14" s="1">
        <f t="shared" si="11"/>
        <v>28</v>
      </c>
      <c r="BE14" s="9"/>
      <c r="BF14" s="9"/>
      <c r="BG14" s="9"/>
      <c r="BH14" s="9"/>
      <c r="BI14" s="1">
        <f t="shared" si="12"/>
        <v>28</v>
      </c>
      <c r="BJ14" s="9"/>
      <c r="BK14" s="9"/>
      <c r="BL14" s="9"/>
      <c r="BM14" s="9"/>
      <c r="BN14" s="1">
        <f t="shared" si="13"/>
        <v>28</v>
      </c>
      <c r="BO14" s="9"/>
      <c r="BP14" s="9"/>
      <c r="BQ14" s="9"/>
      <c r="BR14" s="9"/>
      <c r="BS14" s="1">
        <f t="shared" si="0"/>
        <v>28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0.65517241379310343</v>
      </c>
      <c r="H15" s="73">
        <v>17</v>
      </c>
      <c r="I15" s="73">
        <f t="shared" si="1"/>
        <v>17</v>
      </c>
      <c r="J15" s="78"/>
      <c r="K15" s="8">
        <v>2025</v>
      </c>
      <c r="L15" s="8">
        <v>2025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>
        <v>2</v>
      </c>
      <c r="AC15" s="9"/>
      <c r="AD15" s="9"/>
      <c r="AE15" s="1">
        <f t="shared" si="6"/>
        <v>19</v>
      </c>
      <c r="AF15" s="9"/>
      <c r="AG15" s="9"/>
      <c r="AH15" s="9"/>
      <c r="AI15" s="9"/>
      <c r="AJ15" s="1">
        <f t="shared" si="7"/>
        <v>19</v>
      </c>
      <c r="AK15" s="9"/>
      <c r="AL15" s="9"/>
      <c r="AM15" s="9"/>
      <c r="AN15" s="9"/>
      <c r="AO15" s="1">
        <f t="shared" si="8"/>
        <v>19</v>
      </c>
      <c r="AP15" s="9"/>
      <c r="AQ15" s="9"/>
      <c r="AR15" s="9"/>
      <c r="AS15" s="9"/>
      <c r="AT15" s="1">
        <f t="shared" si="9"/>
        <v>19</v>
      </c>
      <c r="AU15" s="9"/>
      <c r="AV15" s="9"/>
      <c r="AW15" s="9"/>
      <c r="AX15" s="9"/>
      <c r="AY15" s="1">
        <f t="shared" si="10"/>
        <v>19</v>
      </c>
      <c r="AZ15" s="9"/>
      <c r="BA15" s="9"/>
      <c r="BB15" s="9"/>
      <c r="BC15" s="9"/>
      <c r="BD15" s="1">
        <f t="shared" si="11"/>
        <v>19</v>
      </c>
      <c r="BE15" s="9"/>
      <c r="BF15" s="9"/>
      <c r="BG15" s="9"/>
      <c r="BH15" s="9"/>
      <c r="BI15" s="1">
        <f t="shared" si="12"/>
        <v>19</v>
      </c>
      <c r="BJ15" s="9"/>
      <c r="BK15" s="9"/>
      <c r="BL15" s="9"/>
      <c r="BM15" s="9"/>
      <c r="BN15" s="1">
        <f t="shared" si="13"/>
        <v>19</v>
      </c>
      <c r="BO15" s="9"/>
      <c r="BP15" s="9"/>
      <c r="BQ15" s="9"/>
      <c r="BR15" s="9"/>
      <c r="BS15" s="1">
        <f t="shared" si="0"/>
        <v>19</v>
      </c>
    </row>
    <row r="16" spans="1:71" s="88" customFormat="1" x14ac:dyDescent="0.3">
      <c r="A16" s="84"/>
      <c r="B16" s="122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0.91666666666666663</v>
      </c>
      <c r="H16" s="92">
        <v>4</v>
      </c>
      <c r="I16" s="92">
        <f t="shared" si="1"/>
        <v>4</v>
      </c>
      <c r="J16" s="93"/>
      <c r="K16" s="94">
        <v>2025</v>
      </c>
      <c r="L16" s="94">
        <v>2025</v>
      </c>
      <c r="M16" s="87"/>
      <c r="N16" s="87"/>
      <c r="O16" s="87"/>
      <c r="P16" s="86">
        <f t="shared" si="3"/>
        <v>4</v>
      </c>
      <c r="Q16" s="123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>
        <v>7</v>
      </c>
      <c r="AX16" s="87"/>
      <c r="AY16" s="84">
        <f t="shared" si="10"/>
        <v>11</v>
      </c>
      <c r="AZ16" s="87"/>
      <c r="BA16" s="87"/>
      <c r="BB16" s="87"/>
      <c r="BC16" s="87"/>
      <c r="BD16" s="84">
        <f t="shared" si="11"/>
        <v>11</v>
      </c>
      <c r="BE16" s="87"/>
      <c r="BF16" s="87"/>
      <c r="BG16" s="87"/>
      <c r="BH16" s="87"/>
      <c r="BI16" s="84">
        <f t="shared" si="12"/>
        <v>11</v>
      </c>
      <c r="BJ16" s="87"/>
      <c r="BK16" s="87"/>
      <c r="BL16" s="87"/>
      <c r="BM16" s="87"/>
      <c r="BN16" s="84">
        <f t="shared" si="13"/>
        <v>11</v>
      </c>
      <c r="BO16" s="87"/>
      <c r="BP16" s="87"/>
      <c r="BQ16" s="87"/>
      <c r="BR16" s="87"/>
      <c r="BS16" s="84">
        <f t="shared" si="0"/>
        <v>11</v>
      </c>
    </row>
    <row r="17" spans="1:71" s="171" customFormat="1" x14ac:dyDescent="0.3">
      <c r="A17" s="164"/>
      <c r="B17" s="164" t="s">
        <v>115</v>
      </c>
      <c r="C17" s="165">
        <v>56</v>
      </c>
      <c r="D17" s="165">
        <v>5690</v>
      </c>
      <c r="E17" s="165">
        <v>16</v>
      </c>
      <c r="F17" s="164"/>
      <c r="G17" s="183">
        <f t="shared" si="2"/>
        <v>1</v>
      </c>
      <c r="H17" s="168">
        <v>4</v>
      </c>
      <c r="I17" s="168">
        <f t="shared" si="1"/>
        <v>4</v>
      </c>
      <c r="J17" s="169"/>
      <c r="K17" s="184">
        <v>2025</v>
      </c>
      <c r="L17" s="184">
        <v>2025</v>
      </c>
      <c r="M17" s="170"/>
      <c r="N17" s="170"/>
      <c r="O17" s="170"/>
      <c r="P17" s="167">
        <f t="shared" si="3"/>
        <v>4</v>
      </c>
      <c r="Q17" s="170"/>
      <c r="R17" s="170"/>
      <c r="S17" s="170"/>
      <c r="T17" s="170"/>
      <c r="U17" s="164">
        <f t="shared" si="4"/>
        <v>4</v>
      </c>
      <c r="V17" s="170"/>
      <c r="W17" s="170"/>
      <c r="X17" s="170">
        <v>12</v>
      </c>
      <c r="Y17" s="170"/>
      <c r="Z17" s="164">
        <f t="shared" si="5"/>
        <v>16</v>
      </c>
      <c r="AA17" s="170"/>
      <c r="AB17" s="170"/>
      <c r="AC17" s="170"/>
      <c r="AD17" s="170"/>
      <c r="AE17" s="164">
        <f t="shared" si="6"/>
        <v>16</v>
      </c>
      <c r="AF17" s="170"/>
      <c r="AG17" s="170"/>
      <c r="AH17" s="170"/>
      <c r="AI17" s="170"/>
      <c r="AJ17" s="164">
        <f t="shared" si="7"/>
        <v>16</v>
      </c>
      <c r="AK17" s="170"/>
      <c r="AL17" s="170"/>
      <c r="AM17" s="170"/>
      <c r="AN17" s="170"/>
      <c r="AO17" s="164">
        <f t="shared" si="8"/>
        <v>16</v>
      </c>
      <c r="AP17" s="170"/>
      <c r="AQ17" s="170"/>
      <c r="AR17" s="170"/>
      <c r="AS17" s="170"/>
      <c r="AT17" s="164">
        <f t="shared" si="9"/>
        <v>16</v>
      </c>
      <c r="AU17" s="170"/>
      <c r="AV17" s="170"/>
      <c r="AW17" s="170"/>
      <c r="AX17" s="170"/>
      <c r="AY17" s="164">
        <f t="shared" si="10"/>
        <v>16</v>
      </c>
      <c r="AZ17" s="170"/>
      <c r="BA17" s="170"/>
      <c r="BB17" s="170"/>
      <c r="BC17" s="170"/>
      <c r="BD17" s="164">
        <f t="shared" si="11"/>
        <v>16</v>
      </c>
      <c r="BE17" s="170"/>
      <c r="BF17" s="170"/>
      <c r="BG17" s="170"/>
      <c r="BH17" s="170"/>
      <c r="BI17" s="164">
        <f t="shared" si="12"/>
        <v>16</v>
      </c>
      <c r="BJ17" s="170"/>
      <c r="BK17" s="170"/>
      <c r="BL17" s="170"/>
      <c r="BM17" s="170"/>
      <c r="BN17" s="164">
        <f t="shared" si="13"/>
        <v>16</v>
      </c>
      <c r="BO17" s="170"/>
      <c r="BP17" s="170"/>
      <c r="BQ17" s="170"/>
      <c r="BR17" s="170"/>
      <c r="BS17" s="164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0.81081081081081086</v>
      </c>
      <c r="H18" s="92">
        <v>25</v>
      </c>
      <c r="I18" s="92">
        <f t="shared" si="1"/>
        <v>26</v>
      </c>
      <c r="J18" s="93">
        <v>1</v>
      </c>
      <c r="K18" s="94">
        <v>2025</v>
      </c>
      <c r="L18" s="94">
        <v>2025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>
        <v>1</v>
      </c>
      <c r="AV18" s="87">
        <v>3</v>
      </c>
      <c r="AW18" s="87">
        <v>1</v>
      </c>
      <c r="AX18" s="87"/>
      <c r="AY18" s="84">
        <f t="shared" ref="AY18:AY21" si="31">SUM(AT18:AX18)</f>
        <v>30</v>
      </c>
      <c r="AZ18" s="87"/>
      <c r="BA18" s="87"/>
      <c r="BB18" s="87"/>
      <c r="BC18" s="87"/>
      <c r="BD18" s="84">
        <f t="shared" ref="BD18:BD21" si="32">SUM(AY18:BC18)</f>
        <v>30</v>
      </c>
      <c r="BE18" s="87"/>
      <c r="BF18" s="87"/>
      <c r="BG18" s="87"/>
      <c r="BH18" s="87"/>
      <c r="BI18" s="84">
        <f t="shared" ref="BI18:BI21" si="33">SUM(BD18:BH18)</f>
        <v>30</v>
      </c>
      <c r="BJ18" s="87"/>
      <c r="BK18" s="87"/>
      <c r="BL18" s="87"/>
      <c r="BM18" s="87"/>
      <c r="BN18" s="84">
        <f t="shared" ref="BN18:BN21" si="34">SUM(BI18:BM18)</f>
        <v>30</v>
      </c>
      <c r="BO18" s="87"/>
      <c r="BP18" s="87"/>
      <c r="BQ18" s="87"/>
      <c r="BR18" s="87"/>
      <c r="BS18" s="84">
        <f t="shared" si="0"/>
        <v>30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0.7407407407407407</v>
      </c>
      <c r="H19" s="92">
        <v>10</v>
      </c>
      <c r="I19" s="92">
        <f t="shared" si="1"/>
        <v>11</v>
      </c>
      <c r="J19" s="93">
        <v>1</v>
      </c>
      <c r="K19" s="94">
        <v>2025</v>
      </c>
      <c r="L19" s="94">
        <v>2025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>
        <v>1</v>
      </c>
      <c r="AB19" s="87"/>
      <c r="AC19" s="87"/>
      <c r="AD19" s="87"/>
      <c r="AE19" s="84">
        <f t="shared" si="27"/>
        <v>14</v>
      </c>
      <c r="AF19" s="87"/>
      <c r="AG19" s="87"/>
      <c r="AH19" s="87"/>
      <c r="AI19" s="87"/>
      <c r="AJ19" s="84">
        <f t="shared" si="28"/>
        <v>14</v>
      </c>
      <c r="AK19" s="87"/>
      <c r="AL19" s="87"/>
      <c r="AM19" s="87"/>
      <c r="AN19" s="87"/>
      <c r="AO19" s="84">
        <f t="shared" si="29"/>
        <v>14</v>
      </c>
      <c r="AP19" s="87"/>
      <c r="AQ19" s="87"/>
      <c r="AR19" s="87"/>
      <c r="AS19" s="87"/>
      <c r="AT19" s="84">
        <f t="shared" si="30"/>
        <v>14</v>
      </c>
      <c r="AU19" s="87"/>
      <c r="AV19" s="87"/>
      <c r="AW19" s="87">
        <v>2</v>
      </c>
      <c r="AX19" s="87"/>
      <c r="AY19" s="84">
        <f t="shared" si="31"/>
        <v>16</v>
      </c>
      <c r="AZ19" s="87"/>
      <c r="BA19" s="87"/>
      <c r="BB19" s="87"/>
      <c r="BC19" s="87"/>
      <c r="BD19" s="84">
        <f t="shared" si="32"/>
        <v>16</v>
      </c>
      <c r="BE19" s="87"/>
      <c r="BF19" s="87">
        <v>1</v>
      </c>
      <c r="BG19" s="87">
        <v>3</v>
      </c>
      <c r="BH19" s="87"/>
      <c r="BI19" s="84">
        <f t="shared" si="33"/>
        <v>20</v>
      </c>
      <c r="BJ19" s="87"/>
      <c r="BK19" s="87"/>
      <c r="BL19" s="87"/>
      <c r="BM19" s="87"/>
      <c r="BN19" s="84">
        <f t="shared" si="34"/>
        <v>20</v>
      </c>
      <c r="BO19" s="87"/>
      <c r="BP19" s="87"/>
      <c r="BQ19" s="87"/>
      <c r="BR19" s="87"/>
      <c r="BS19" s="84">
        <f t="shared" si="0"/>
        <v>20</v>
      </c>
    </row>
    <row r="20" spans="1:71" s="171" customFormat="1" x14ac:dyDescent="0.3">
      <c r="A20" s="217"/>
      <c r="B20" s="164" t="s">
        <v>119</v>
      </c>
      <c r="C20" s="165">
        <v>76</v>
      </c>
      <c r="D20" s="165">
        <v>4252</v>
      </c>
      <c r="E20" s="165">
        <v>23</v>
      </c>
      <c r="F20" s="164"/>
      <c r="G20" s="183">
        <f t="shared" si="2"/>
        <v>1.3478260869565217</v>
      </c>
      <c r="H20" s="168">
        <v>12</v>
      </c>
      <c r="I20" s="168">
        <f t="shared" si="1"/>
        <v>12</v>
      </c>
      <c r="J20" s="169"/>
      <c r="K20" s="184">
        <v>2025</v>
      </c>
      <c r="L20" s="184">
        <v>2025</v>
      </c>
      <c r="M20" s="170">
        <v>5</v>
      </c>
      <c r="N20" s="170">
        <v>1</v>
      </c>
      <c r="O20" s="170"/>
      <c r="P20" s="167">
        <f t="shared" si="3"/>
        <v>18</v>
      </c>
      <c r="Q20" s="170"/>
      <c r="R20" s="170"/>
      <c r="S20" s="170"/>
      <c r="T20" s="170"/>
      <c r="U20" s="164">
        <f t="shared" si="25"/>
        <v>18</v>
      </c>
      <c r="V20" s="170"/>
      <c r="W20" s="170"/>
      <c r="X20" s="170"/>
      <c r="Y20" s="170"/>
      <c r="Z20" s="164">
        <f t="shared" si="26"/>
        <v>18</v>
      </c>
      <c r="AA20" s="170"/>
      <c r="AB20" s="170">
        <v>2</v>
      </c>
      <c r="AC20" s="170">
        <v>10</v>
      </c>
      <c r="AD20" s="170"/>
      <c r="AE20" s="164">
        <f t="shared" si="27"/>
        <v>30</v>
      </c>
      <c r="AF20" s="170"/>
      <c r="AG20" s="170"/>
      <c r="AH20" s="170"/>
      <c r="AI20" s="170"/>
      <c r="AJ20" s="164">
        <f t="shared" si="28"/>
        <v>30</v>
      </c>
      <c r="AK20" s="170"/>
      <c r="AL20" s="170"/>
      <c r="AM20" s="170"/>
      <c r="AN20" s="170"/>
      <c r="AO20" s="164">
        <f t="shared" si="29"/>
        <v>30</v>
      </c>
      <c r="AP20" s="170"/>
      <c r="AQ20" s="170">
        <v>1</v>
      </c>
      <c r="AR20" s="170"/>
      <c r="AS20" s="170"/>
      <c r="AT20" s="164">
        <f t="shared" si="30"/>
        <v>31</v>
      </c>
      <c r="AU20" s="170"/>
      <c r="AV20" s="170"/>
      <c r="AW20" s="170"/>
      <c r="AX20" s="170"/>
      <c r="AY20" s="164">
        <f t="shared" si="31"/>
        <v>31</v>
      </c>
      <c r="AZ20" s="170"/>
      <c r="BA20" s="170"/>
      <c r="BB20" s="170"/>
      <c r="BC20" s="170"/>
      <c r="BD20" s="164">
        <f t="shared" si="32"/>
        <v>31</v>
      </c>
      <c r="BE20" s="170"/>
      <c r="BF20" s="170"/>
      <c r="BG20" s="170"/>
      <c r="BH20" s="170"/>
      <c r="BI20" s="164">
        <f t="shared" si="33"/>
        <v>31</v>
      </c>
      <c r="BJ20" s="170"/>
      <c r="BK20" s="170"/>
      <c r="BL20" s="170"/>
      <c r="BM20" s="170"/>
      <c r="BN20" s="164">
        <f t="shared" si="34"/>
        <v>31</v>
      </c>
      <c r="BO20" s="170"/>
      <c r="BP20" s="170"/>
      <c r="BQ20" s="170"/>
      <c r="BR20" s="170"/>
      <c r="BS20" s="164">
        <f t="shared" si="0"/>
        <v>31</v>
      </c>
    </row>
    <row r="21" spans="1:71" s="171" customFormat="1" x14ac:dyDescent="0.3">
      <c r="A21" s="217"/>
      <c r="B21" s="164" t="s">
        <v>201</v>
      </c>
      <c r="C21" s="165">
        <v>98</v>
      </c>
      <c r="D21" s="165">
        <v>4407</v>
      </c>
      <c r="E21" s="165">
        <v>45</v>
      </c>
      <c r="F21" s="164"/>
      <c r="G21" s="183">
        <f t="shared" si="2"/>
        <v>1.1333333333333333</v>
      </c>
      <c r="H21" s="168">
        <v>19</v>
      </c>
      <c r="I21" s="168">
        <f t="shared" si="1"/>
        <v>24</v>
      </c>
      <c r="J21" s="169">
        <v>5</v>
      </c>
      <c r="K21" s="184">
        <v>2025</v>
      </c>
      <c r="L21" s="184">
        <v>2025</v>
      </c>
      <c r="M21" s="170">
        <v>2</v>
      </c>
      <c r="N21" s="170"/>
      <c r="O21" s="170"/>
      <c r="P21" s="167">
        <f t="shared" si="3"/>
        <v>21</v>
      </c>
      <c r="Q21" s="170"/>
      <c r="R21" s="170"/>
      <c r="S21" s="170"/>
      <c r="T21" s="170"/>
      <c r="U21" s="164">
        <f t="shared" si="25"/>
        <v>21</v>
      </c>
      <c r="V21" s="170">
        <v>2</v>
      </c>
      <c r="W21" s="170">
        <v>1</v>
      </c>
      <c r="X21" s="170"/>
      <c r="Y21" s="170"/>
      <c r="Z21" s="164">
        <f t="shared" si="26"/>
        <v>24</v>
      </c>
      <c r="AA21" s="170">
        <v>1</v>
      </c>
      <c r="AB21" s="170"/>
      <c r="AC21" s="170">
        <v>22</v>
      </c>
      <c r="AD21" s="170"/>
      <c r="AE21" s="164">
        <f t="shared" si="27"/>
        <v>47</v>
      </c>
      <c r="AF21" s="170"/>
      <c r="AG21" s="170">
        <v>1</v>
      </c>
      <c r="AH21" s="170"/>
      <c r="AI21" s="170"/>
      <c r="AJ21" s="164">
        <f t="shared" si="28"/>
        <v>48</v>
      </c>
      <c r="AK21" s="170"/>
      <c r="AL21" s="170"/>
      <c r="AM21" s="170"/>
      <c r="AN21" s="170"/>
      <c r="AO21" s="164">
        <f t="shared" si="29"/>
        <v>48</v>
      </c>
      <c r="AP21" s="170"/>
      <c r="AQ21" s="170">
        <v>2</v>
      </c>
      <c r="AR21" s="170"/>
      <c r="AS21" s="170"/>
      <c r="AT21" s="164">
        <f t="shared" si="30"/>
        <v>50</v>
      </c>
      <c r="AU21" s="170"/>
      <c r="AV21" s="170"/>
      <c r="AW21" s="170"/>
      <c r="AX21" s="170"/>
      <c r="AY21" s="164">
        <f t="shared" si="31"/>
        <v>50</v>
      </c>
      <c r="AZ21" s="170"/>
      <c r="BA21" s="170"/>
      <c r="BB21" s="170"/>
      <c r="BC21" s="170"/>
      <c r="BD21" s="164">
        <f t="shared" si="32"/>
        <v>50</v>
      </c>
      <c r="BE21" s="170"/>
      <c r="BF21" s="170">
        <v>1</v>
      </c>
      <c r="BG21" s="170"/>
      <c r="BH21" s="170"/>
      <c r="BI21" s="164">
        <f t="shared" si="33"/>
        <v>51</v>
      </c>
      <c r="BJ21" s="170"/>
      <c r="BK21" s="170"/>
      <c r="BL21" s="170"/>
      <c r="BM21" s="170"/>
      <c r="BN21" s="164">
        <f t="shared" si="34"/>
        <v>51</v>
      </c>
      <c r="BO21" s="170"/>
      <c r="BP21" s="170"/>
      <c r="BQ21" s="170"/>
      <c r="BR21" s="170"/>
      <c r="BS21" s="164">
        <f t="shared" si="0"/>
        <v>51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4</v>
      </c>
      <c r="AB22" s="1">
        <f>SUM(AB4:AB21)</f>
        <v>5</v>
      </c>
      <c r="AC22" s="1">
        <f>SUM(AC4:AC21)</f>
        <v>34</v>
      </c>
      <c r="AD22" s="1">
        <f>SUM(AD4:AD21)</f>
        <v>5</v>
      </c>
      <c r="AE22" s="1">
        <f>SUM(AE3:AE21)</f>
        <v>328</v>
      </c>
      <c r="AF22" s="1">
        <f>SUM(AF4:AF21)</f>
        <v>0</v>
      </c>
      <c r="AG22" s="1">
        <f>SUM(AG4:AG21)</f>
        <v>2</v>
      </c>
      <c r="AH22" s="1">
        <f>SUM(AH4:AH21)</f>
        <v>16</v>
      </c>
      <c r="AI22" s="1">
        <f>SUM(AI4:AI21)</f>
        <v>0</v>
      </c>
      <c r="AJ22" s="1">
        <f>SUM(AJ3:AJ21)</f>
        <v>346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346</v>
      </c>
      <c r="AP22" s="1">
        <f>SUM(AP4:AP21)</f>
        <v>0</v>
      </c>
      <c r="AQ22" s="1">
        <f>SUM(AQ4:AQ21)</f>
        <v>4</v>
      </c>
      <c r="AR22" s="1">
        <f>SUM(AR4:AR21)</f>
        <v>9</v>
      </c>
      <c r="AS22" s="1">
        <f>SUM(AS4:AS21)</f>
        <v>1</v>
      </c>
      <c r="AT22" s="1">
        <f>SUM(AT3:AT21)</f>
        <v>360</v>
      </c>
      <c r="AU22" s="1">
        <f>SUM(AU4:AU21)</f>
        <v>1</v>
      </c>
      <c r="AV22" s="1">
        <f>SUM(AV4:AV21)</f>
        <v>3</v>
      </c>
      <c r="AW22" s="1">
        <f>SUM(AW4:AW21)</f>
        <v>10</v>
      </c>
      <c r="AX22" s="1">
        <f>SUM(AX4:AX21)</f>
        <v>0</v>
      </c>
      <c r="AY22" s="1">
        <f>SUM(AY3:AY21)</f>
        <v>374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374</v>
      </c>
      <c r="BE22" s="1">
        <f>SUM(BE4:BE21)</f>
        <v>0</v>
      </c>
      <c r="BF22" s="1">
        <f>SUM(BF4:BF21)</f>
        <v>2</v>
      </c>
      <c r="BG22" s="1">
        <f>SUM(BG4:BG21)</f>
        <v>8</v>
      </c>
      <c r="BH22" s="1">
        <f>SUM(BH4:BH21)</f>
        <v>0</v>
      </c>
      <c r="BI22" s="1">
        <f>SUM(BI3:BI21)</f>
        <v>384</v>
      </c>
      <c r="BJ22" s="1">
        <f>SUM(BJ4:BJ21)</f>
        <v>0</v>
      </c>
      <c r="BK22" s="1">
        <f>SUM(BK4:BK21)</f>
        <v>3</v>
      </c>
      <c r="BL22" s="1">
        <f>SUM(BL4:BL21)</f>
        <v>15</v>
      </c>
      <c r="BM22" s="1">
        <f>SUM(BM4:BM21)</f>
        <v>0</v>
      </c>
      <c r="BN22" s="1">
        <f>SUM(BN3:BN21)</f>
        <v>402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402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0.89135254988913526</v>
      </c>
      <c r="H23" s="68">
        <f>SUM(H3:H21)</f>
        <v>217</v>
      </c>
      <c r="I23" s="68">
        <f>SUM(I3:I21)</f>
        <v>233</v>
      </c>
      <c r="J23" s="68">
        <f>SUM(J3:J21)</f>
        <v>16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15</v>
      </c>
      <c r="AC23" s="1">
        <f>X23+AC22</f>
        <v>79</v>
      </c>
      <c r="AD23" s="1">
        <f>Y23+AD22</f>
        <v>10</v>
      </c>
      <c r="AE23" s="2">
        <f>AE22/F23</f>
        <v>0.72727272727272729</v>
      </c>
      <c r="AF23" s="1"/>
      <c r="AG23" s="1">
        <f>AB23+AG22</f>
        <v>17</v>
      </c>
      <c r="AH23" s="1">
        <f>AC23+AH22</f>
        <v>95</v>
      </c>
      <c r="AI23" s="1">
        <f>AD23+AI22</f>
        <v>10</v>
      </c>
      <c r="AJ23" s="2">
        <f>AJ22/F23</f>
        <v>0.76718403547671843</v>
      </c>
      <c r="AK23" s="1"/>
      <c r="AL23" s="1">
        <f>AG23+AL22</f>
        <v>17</v>
      </c>
      <c r="AM23" s="1">
        <f>AH23+AM22</f>
        <v>95</v>
      </c>
      <c r="AN23" s="1">
        <f>AI23+AN22</f>
        <v>10</v>
      </c>
      <c r="AO23" s="2">
        <f>AO22/F23</f>
        <v>0.76718403547671843</v>
      </c>
      <c r="AP23" s="1"/>
      <c r="AQ23" s="1">
        <f>AL23+AQ22</f>
        <v>21</v>
      </c>
      <c r="AR23" s="1">
        <f>AM23+AR22</f>
        <v>104</v>
      </c>
      <c r="AS23" s="1">
        <f>AN23+AS22</f>
        <v>11</v>
      </c>
      <c r="AT23" s="2">
        <f>AT22/F23</f>
        <v>0.79822616407982261</v>
      </c>
      <c r="AU23" s="1"/>
      <c r="AV23" s="1">
        <f>AQ23+AV22</f>
        <v>24</v>
      </c>
      <c r="AW23" s="1">
        <f>AR23+AW22</f>
        <v>114</v>
      </c>
      <c r="AX23" s="1">
        <f>AS23+AX22</f>
        <v>11</v>
      </c>
      <c r="AY23" s="2">
        <f>AY22/F23</f>
        <v>0.82926829268292679</v>
      </c>
      <c r="AZ23" s="1"/>
      <c r="BA23" s="1">
        <f>AV23+BA22</f>
        <v>24</v>
      </c>
      <c r="BB23" s="1">
        <f>AW23+BB22</f>
        <v>114</v>
      </c>
      <c r="BC23" s="1">
        <f>AX23+BC22</f>
        <v>11</v>
      </c>
      <c r="BD23" s="2">
        <f>BD22/F23</f>
        <v>0.82926829268292679</v>
      </c>
      <c r="BE23" s="1"/>
      <c r="BF23" s="1">
        <f>BA23+BF22</f>
        <v>26</v>
      </c>
      <c r="BG23" s="1">
        <f>BB23+BG22</f>
        <v>122</v>
      </c>
      <c r="BH23" s="1">
        <f>BC23+BH22</f>
        <v>11</v>
      </c>
      <c r="BI23" s="2">
        <f>BI22/F23</f>
        <v>0.85144124168514412</v>
      </c>
      <c r="BJ23" s="1"/>
      <c r="BK23" s="1">
        <f>BF23+BK22</f>
        <v>29</v>
      </c>
      <c r="BL23" s="1">
        <f>BG23+BL22</f>
        <v>137</v>
      </c>
      <c r="BM23" s="1">
        <f>BH23+BM22</f>
        <v>11</v>
      </c>
      <c r="BN23" s="2">
        <f>BN22/F23</f>
        <v>0.89135254988913526</v>
      </c>
      <c r="BO23" s="1"/>
      <c r="BP23" s="1">
        <f>BK23+BP22</f>
        <v>29</v>
      </c>
      <c r="BQ23" s="1">
        <f>BL23+BQ22</f>
        <v>137</v>
      </c>
      <c r="BR23" s="1">
        <f>BM23+BR22</f>
        <v>11</v>
      </c>
      <c r="BS23" s="2">
        <f>BS22/F23</f>
        <v>0.89135254988913526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8"/>
  <sheetViews>
    <sheetView zoomScale="150" workbookViewId="0">
      <pane xSplit="12" ySplit="2" topLeftCell="B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9" sqref="K9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1" customFormat="1" x14ac:dyDescent="0.3">
      <c r="A4" s="217"/>
      <c r="B4" s="164" t="s">
        <v>366</v>
      </c>
      <c r="C4" s="164">
        <v>1</v>
      </c>
      <c r="D4" s="164">
        <v>9785</v>
      </c>
      <c r="E4" s="164">
        <v>25</v>
      </c>
      <c r="F4" s="164">
        <f>IF(B4="MAL",E4,IF(E4&gt;=11,E4+variables!$B$1,11))</f>
        <v>26</v>
      </c>
      <c r="G4" s="166">
        <f>$BS4/F4</f>
        <v>1.1538461538461537</v>
      </c>
      <c r="H4" s="167">
        <v>18</v>
      </c>
      <c r="I4" s="167">
        <f>+H4+J4</f>
        <v>19</v>
      </c>
      <c r="J4" s="170">
        <v>1</v>
      </c>
      <c r="K4" s="170">
        <v>2025</v>
      </c>
      <c r="L4" s="170">
        <v>2025</v>
      </c>
      <c r="M4" s="170">
        <v>3</v>
      </c>
      <c r="N4" s="170"/>
      <c r="O4" s="170"/>
      <c r="P4" s="167">
        <f>+H4+M4+N4+O4</f>
        <v>21</v>
      </c>
      <c r="Q4" s="170">
        <v>0</v>
      </c>
      <c r="R4" s="170"/>
      <c r="S4" s="170"/>
      <c r="T4" s="170"/>
      <c r="U4" s="164">
        <f>SUM(P4:T4)</f>
        <v>21</v>
      </c>
      <c r="V4" s="170"/>
      <c r="W4" s="170"/>
      <c r="X4" s="170">
        <v>3</v>
      </c>
      <c r="Y4" s="170"/>
      <c r="Z4" s="164">
        <f>SUM(U4:Y4)</f>
        <v>24</v>
      </c>
      <c r="AA4" s="170"/>
      <c r="AB4" s="170"/>
      <c r="AC4" s="170"/>
      <c r="AD4" s="170"/>
      <c r="AE4" s="164">
        <f>SUM(Z4:AD4)</f>
        <v>24</v>
      </c>
      <c r="AF4" s="170"/>
      <c r="AG4" s="170"/>
      <c r="AH4" s="170"/>
      <c r="AI4" s="170"/>
      <c r="AJ4" s="164">
        <f>SUM(AE4:AI4)</f>
        <v>24</v>
      </c>
      <c r="AK4" s="170"/>
      <c r="AL4" s="170"/>
      <c r="AM4" s="170"/>
      <c r="AN4" s="170"/>
      <c r="AO4" s="164">
        <f>SUM(AJ4:AN4)</f>
        <v>24</v>
      </c>
      <c r="AP4" s="170"/>
      <c r="AQ4" s="170"/>
      <c r="AR4" s="170">
        <v>4</v>
      </c>
      <c r="AS4" s="170"/>
      <c r="AT4" s="164">
        <f>SUM(AO4:AS4)</f>
        <v>28</v>
      </c>
      <c r="AU4" s="170"/>
      <c r="AV4" s="170"/>
      <c r="AW4" s="170"/>
      <c r="AX4" s="170"/>
      <c r="AY4" s="164">
        <f>SUM(AT4:AX4)</f>
        <v>28</v>
      </c>
      <c r="AZ4" s="170"/>
      <c r="BA4" s="170"/>
      <c r="BB4" s="170"/>
      <c r="BC4" s="170"/>
      <c r="BD4" s="164">
        <f>SUM(AY4:BC4)</f>
        <v>28</v>
      </c>
      <c r="BE4" s="170"/>
      <c r="BF4" s="170"/>
      <c r="BG4" s="170"/>
      <c r="BH4" s="170"/>
      <c r="BI4" s="164">
        <f>SUM(BD4:BH4)</f>
        <v>28</v>
      </c>
      <c r="BJ4" s="170"/>
      <c r="BK4" s="170">
        <v>2</v>
      </c>
      <c r="BL4" s="170"/>
      <c r="BM4" s="170"/>
      <c r="BN4" s="164">
        <f>SUM(BI4:BM4)</f>
        <v>30</v>
      </c>
      <c r="BO4" s="170"/>
      <c r="BP4" s="170"/>
      <c r="BQ4" s="170">
        <v>0</v>
      </c>
      <c r="BR4" s="170"/>
      <c r="BS4" s="164">
        <f>SUM(BN4:BR4)</f>
        <v>30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1">
        <f>SUM(M4:M4)</f>
        <v>3</v>
      </c>
      <c r="N5" s="1">
        <f t="shared" ref="N5:O5" si="0">SUM(N4:N4)</f>
        <v>0</v>
      </c>
      <c r="O5" s="1">
        <f t="shared" si="0"/>
        <v>0</v>
      </c>
      <c r="P5" s="1">
        <f>SUM(K5:O5)</f>
        <v>3</v>
      </c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>
        <f>SUM(P5:T5)</f>
        <v>3</v>
      </c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>
        <f t="shared" ref="Z5" si="1">SUM(Z4:Z4)</f>
        <v>24</v>
      </c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>
        <f t="shared" ref="AE5" si="2">SUM(AE4:AE4)</f>
        <v>24</v>
      </c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>
        <f t="shared" ref="AJ5" si="3">SUM(AJ4:AJ4)</f>
        <v>24</v>
      </c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>
        <f t="shared" ref="AO5" si="4">SUM(AO4:AO4)</f>
        <v>24</v>
      </c>
      <c r="AP5" s="1">
        <f>SUM(AP4:AP4)</f>
        <v>0</v>
      </c>
      <c r="AQ5" s="1">
        <f>SUM(AQ4:AQ4)</f>
        <v>0</v>
      </c>
      <c r="AR5" s="1">
        <f>SUM(AR4:AR4)</f>
        <v>4</v>
      </c>
      <c r="AS5" s="1">
        <f>SUM(AS4:AS4)</f>
        <v>0</v>
      </c>
      <c r="AT5" s="1">
        <f t="shared" ref="AT5" si="5">SUM(AT4:AT4)</f>
        <v>28</v>
      </c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>
        <f t="shared" ref="AY5" si="6">SUM(AY4:AY4)</f>
        <v>28</v>
      </c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>
        <f t="shared" ref="BD5" si="7">SUM(BD4:BD4)</f>
        <v>28</v>
      </c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>
        <f t="shared" ref="BI5" si="8">SUM(BI4:BI4)</f>
        <v>28</v>
      </c>
      <c r="BJ5" s="1">
        <f>SUM(BJ4:BJ4)</f>
        <v>0</v>
      </c>
      <c r="BK5" s="1">
        <f>SUM(BK4:BK4)</f>
        <v>2</v>
      </c>
      <c r="BL5" s="1">
        <f>SUM(BL4:BL4)</f>
        <v>0</v>
      </c>
      <c r="BM5" s="1">
        <f>SUM(BM4:BM4)</f>
        <v>0</v>
      </c>
      <c r="BN5" s="1">
        <f t="shared" ref="BN5" si="9">SUM(BN4:BN4)</f>
        <v>30</v>
      </c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>
        <f t="shared" ref="BS5" si="10">SUM(BS4:BS4)</f>
        <v>30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1.1538461538461537</v>
      </c>
      <c r="H6" s="86">
        <v>18</v>
      </c>
      <c r="I6" s="86">
        <f>+H6+J6</f>
        <v>18</v>
      </c>
      <c r="J6" s="9"/>
      <c r="K6" s="1"/>
      <c r="L6" s="1"/>
      <c r="M6" s="1">
        <f>SUM(M5:M5)</f>
        <v>3</v>
      </c>
      <c r="N6" s="1">
        <f t="shared" ref="N6:O6" si="11">SUM(N5:N5)</f>
        <v>0</v>
      </c>
      <c r="O6" s="1">
        <f t="shared" si="11"/>
        <v>0</v>
      </c>
      <c r="P6" s="2">
        <f>P5/F6</f>
        <v>0.11538461538461539</v>
      </c>
      <c r="Q6" s="1"/>
      <c r="R6" s="1">
        <f>M6+R5</f>
        <v>3</v>
      </c>
      <c r="S6" s="1">
        <f>N6+S5</f>
        <v>0</v>
      </c>
      <c r="T6" s="1">
        <f>O5+T5</f>
        <v>0</v>
      </c>
      <c r="U6" s="2">
        <f>U5/F6</f>
        <v>0.11538461538461539</v>
      </c>
      <c r="V6" s="1"/>
      <c r="W6" s="1">
        <f>R6+W5</f>
        <v>3</v>
      </c>
      <c r="X6" s="1">
        <f>S6+X5</f>
        <v>3</v>
      </c>
      <c r="Y6" s="1">
        <f>SUM(Y5:Y5)</f>
        <v>0</v>
      </c>
      <c r="Z6" s="2">
        <f>Z5/F6</f>
        <v>0.92307692307692313</v>
      </c>
      <c r="AA6" s="1"/>
      <c r="AB6" s="1">
        <f>W6+AB5</f>
        <v>3</v>
      </c>
      <c r="AC6" s="1">
        <f>X6+AC5</f>
        <v>3</v>
      </c>
      <c r="AD6" s="1">
        <f>Y6+AD5</f>
        <v>0</v>
      </c>
      <c r="AE6" s="2">
        <f>AE5/F6</f>
        <v>0.92307692307692313</v>
      </c>
      <c r="AF6" s="1"/>
      <c r="AG6" s="1">
        <f>AB6+AG5</f>
        <v>3</v>
      </c>
      <c r="AH6" s="1">
        <f>AC6+AH5</f>
        <v>3</v>
      </c>
      <c r="AI6" s="1">
        <f>AD6+AI5</f>
        <v>0</v>
      </c>
      <c r="AJ6" s="2">
        <f>AJ5/F6</f>
        <v>0.92307692307692313</v>
      </c>
      <c r="AK6" s="1"/>
      <c r="AL6" s="1">
        <f>AG6+AL5</f>
        <v>3</v>
      </c>
      <c r="AM6" s="1">
        <f>AH6+AM5</f>
        <v>3</v>
      </c>
      <c r="AN6" s="1">
        <f>AI6+AN5</f>
        <v>0</v>
      </c>
      <c r="AO6" s="2">
        <f>AO5/F6</f>
        <v>0.92307692307692313</v>
      </c>
      <c r="AP6" s="1"/>
      <c r="AQ6" s="1">
        <f>AL6+AQ5</f>
        <v>3</v>
      </c>
      <c r="AR6" s="1">
        <f>AM6+AR5</f>
        <v>7</v>
      </c>
      <c r="AS6" s="1">
        <f>AN6+AS5</f>
        <v>0</v>
      </c>
      <c r="AT6" s="2">
        <f>AT5/F6</f>
        <v>1.0769230769230769</v>
      </c>
      <c r="AU6" s="1"/>
      <c r="AV6" s="1">
        <f>AQ6+AV5</f>
        <v>3</v>
      </c>
      <c r="AW6" s="1">
        <f>AR6+AW5</f>
        <v>7</v>
      </c>
      <c r="AX6" s="1">
        <f>AS6+AX5</f>
        <v>0</v>
      </c>
      <c r="AY6" s="2">
        <f>AY5/F6</f>
        <v>1.0769230769230769</v>
      </c>
      <c r="AZ6" s="1"/>
      <c r="BA6" s="1">
        <f>AV6+BA5</f>
        <v>3</v>
      </c>
      <c r="BB6" s="1">
        <f>AW6+BB5</f>
        <v>7</v>
      </c>
      <c r="BC6" s="1">
        <f>AX6+BC5</f>
        <v>0</v>
      </c>
      <c r="BD6" s="2">
        <f>BD5/F6</f>
        <v>1.0769230769230769</v>
      </c>
      <c r="BE6" s="1"/>
      <c r="BF6" s="1">
        <f>BA6+BF5</f>
        <v>3</v>
      </c>
      <c r="BG6" s="1">
        <f>BB6+BG5</f>
        <v>7</v>
      </c>
      <c r="BH6" s="1">
        <f>BC6+BH5</f>
        <v>0</v>
      </c>
      <c r="BI6" s="2">
        <f>BI5/F6</f>
        <v>1.0769230769230769</v>
      </c>
      <c r="BJ6" s="1"/>
      <c r="BK6" s="1">
        <f>BF6+BK5</f>
        <v>5</v>
      </c>
      <c r="BL6" s="1">
        <f>BG6+BL5</f>
        <v>7</v>
      </c>
      <c r="BM6" s="1">
        <f>BH6+BM5</f>
        <v>0</v>
      </c>
      <c r="BN6" s="2">
        <f>BN5/F6</f>
        <v>1.1538461538461537</v>
      </c>
      <c r="BO6" s="1"/>
      <c r="BP6" s="1">
        <f>BK6+BP5</f>
        <v>5</v>
      </c>
      <c r="BQ6" s="1">
        <f>BL6+BQ5</f>
        <v>7</v>
      </c>
      <c r="BR6" s="1">
        <f>BM6+BR5</f>
        <v>0</v>
      </c>
      <c r="BS6" s="2">
        <f>BS5/F6</f>
        <v>1.1538461538461537</v>
      </c>
    </row>
    <row r="7" spans="1:71" x14ac:dyDescent="0.3">
      <c r="A7" s="4"/>
      <c r="B7" s="4"/>
      <c r="C7" s="4"/>
      <c r="D7" s="4"/>
      <c r="E7" s="4"/>
      <c r="F7" s="4"/>
      <c r="G7" s="5"/>
      <c r="H7" s="92"/>
      <c r="I7" s="92"/>
      <c r="J7" s="8"/>
      <c r="K7" s="4"/>
      <c r="L7" s="4"/>
      <c r="M7" s="4"/>
      <c r="N7" s="4"/>
      <c r="O7" s="4"/>
      <c r="P7" s="5"/>
      <c r="Q7" s="4"/>
      <c r="R7" s="4"/>
      <c r="S7" s="4"/>
      <c r="T7" s="4"/>
      <c r="U7" s="2"/>
      <c r="V7" s="4"/>
      <c r="W7" s="4"/>
      <c r="X7" s="4"/>
      <c r="Y7" s="4"/>
      <c r="Z7" s="2"/>
      <c r="AA7" s="4"/>
      <c r="AB7" s="4"/>
      <c r="AC7" s="4"/>
      <c r="AD7" s="4"/>
      <c r="AE7" s="2"/>
      <c r="AF7" s="4"/>
      <c r="AG7" s="4"/>
      <c r="AH7" s="4"/>
      <c r="AI7" s="4"/>
      <c r="AJ7" s="2"/>
      <c r="AK7" s="4"/>
      <c r="AL7" s="4"/>
      <c r="AM7" s="4"/>
      <c r="AN7" s="4"/>
      <c r="AO7" s="2"/>
      <c r="AP7" s="4"/>
      <c r="AQ7" s="4"/>
      <c r="AR7" s="4"/>
      <c r="AS7" s="4"/>
      <c r="AT7" s="2"/>
      <c r="AU7" s="4"/>
      <c r="AV7" s="4"/>
      <c r="AW7" s="4"/>
      <c r="AX7" s="4"/>
      <c r="AY7" s="2"/>
      <c r="AZ7" s="4"/>
      <c r="BA7" s="4"/>
      <c r="BB7" s="4"/>
      <c r="BC7" s="4"/>
      <c r="BD7" s="2"/>
      <c r="BE7" s="4"/>
      <c r="BF7" s="4"/>
      <c r="BG7" s="4"/>
      <c r="BH7" s="4"/>
      <c r="BI7" s="2"/>
      <c r="BJ7" s="4"/>
      <c r="BK7" s="4"/>
      <c r="BL7" s="4"/>
      <c r="BM7" s="4"/>
      <c r="BN7" s="2"/>
      <c r="BO7" s="4"/>
      <c r="BP7" s="4"/>
      <c r="BQ7" s="4"/>
      <c r="BR7" s="4"/>
      <c r="BS7" s="2"/>
    </row>
    <row r="8" spans="1:71" s="162" customFormat="1" x14ac:dyDescent="0.3">
      <c r="A8" s="157"/>
      <c r="B8" s="157" t="s">
        <v>400</v>
      </c>
      <c r="C8" s="157">
        <v>4</v>
      </c>
      <c r="D8" s="157">
        <v>9785</v>
      </c>
      <c r="E8" s="157"/>
      <c r="F8" s="157">
        <v>15</v>
      </c>
      <c r="G8" s="256">
        <f>$BS8/F8</f>
        <v>0.93333333333333335</v>
      </c>
      <c r="H8" s="158"/>
      <c r="I8" s="158">
        <f>+H8+J8</f>
        <v>0</v>
      </c>
      <c r="J8" s="161"/>
      <c r="K8" s="161"/>
      <c r="L8" s="161">
        <v>2025</v>
      </c>
      <c r="M8" s="161"/>
      <c r="N8" s="161"/>
      <c r="O8" s="161"/>
      <c r="P8" s="158">
        <f>+H8+M8+N8+O8</f>
        <v>0</v>
      </c>
      <c r="Q8" s="161">
        <v>0</v>
      </c>
      <c r="R8" s="161"/>
      <c r="S8" s="161"/>
      <c r="T8" s="161"/>
      <c r="U8" s="157">
        <f>SUM(P8:T8)</f>
        <v>0</v>
      </c>
      <c r="V8" s="161"/>
      <c r="W8" s="161"/>
      <c r="X8" s="161"/>
      <c r="Y8" s="161"/>
      <c r="Z8" s="157">
        <f>SUM(U8:Y8)</f>
        <v>0</v>
      </c>
      <c r="AA8" s="161"/>
      <c r="AB8" s="161"/>
      <c r="AC8" s="161"/>
      <c r="AD8" s="161"/>
      <c r="AE8" s="157">
        <f>SUM(Z8:AD8)</f>
        <v>0</v>
      </c>
      <c r="AF8" s="161"/>
      <c r="AG8" s="161"/>
      <c r="AH8" s="161"/>
      <c r="AI8" s="161"/>
      <c r="AJ8" s="157">
        <f>SUM(AE8:AI8)</f>
        <v>0</v>
      </c>
      <c r="AK8" s="161"/>
      <c r="AL8" s="161"/>
      <c r="AM8" s="161"/>
      <c r="AN8" s="161"/>
      <c r="AO8" s="157">
        <f>SUM(AJ8:AN8)</f>
        <v>0</v>
      </c>
      <c r="AP8" s="161"/>
      <c r="AQ8" s="161"/>
      <c r="AR8" s="161"/>
      <c r="AS8" s="161"/>
      <c r="AT8" s="157">
        <f>SUM(AO8:AS8)</f>
        <v>0</v>
      </c>
      <c r="AU8" s="161"/>
      <c r="AV8" s="161"/>
      <c r="AW8" s="161"/>
      <c r="AX8" s="161"/>
      <c r="AY8" s="157">
        <f>SUM(AT8:AX8)</f>
        <v>0</v>
      </c>
      <c r="AZ8" s="161"/>
      <c r="BA8" s="161"/>
      <c r="BB8" s="161"/>
      <c r="BC8" s="161"/>
      <c r="BD8" s="157">
        <f>SUM(AY8:BC8)</f>
        <v>0</v>
      </c>
      <c r="BE8" s="161"/>
      <c r="BF8" s="161"/>
      <c r="BG8" s="161"/>
      <c r="BH8" s="161"/>
      <c r="BI8" s="157">
        <f>SUM(BD8:BH8)</f>
        <v>0</v>
      </c>
      <c r="BJ8" s="161">
        <v>8</v>
      </c>
      <c r="BK8" s="161">
        <v>6</v>
      </c>
      <c r="BL8" s="161"/>
      <c r="BM8" s="161"/>
      <c r="BN8" s="157">
        <f>SUM(BI8:BM8)</f>
        <v>14</v>
      </c>
      <c r="BO8" s="161"/>
      <c r="BP8" s="161"/>
      <c r="BQ8" s="161">
        <v>0</v>
      </c>
      <c r="BR8" s="161"/>
      <c r="BS8" s="157">
        <f>SUM(BN8:BR8)</f>
        <v>14</v>
      </c>
    </row>
    <row r="9" spans="1:71" x14ac:dyDescent="0.3">
      <c r="A9" s="3"/>
      <c r="B9" s="4"/>
      <c r="C9" s="4"/>
      <c r="D9" s="4"/>
      <c r="E9" s="14"/>
      <c r="F9" s="4"/>
      <c r="G9" s="5"/>
      <c r="H9" s="73"/>
      <c r="I9" s="73"/>
      <c r="J9" s="77"/>
      <c r="K9" s="8"/>
      <c r="L9" s="8"/>
      <c r="M9" s="1">
        <f>SUM(M8:M8)</f>
        <v>0</v>
      </c>
      <c r="N9" s="1">
        <f t="shared" ref="N9:O9" si="12">SUM(N8:N8)</f>
        <v>0</v>
      </c>
      <c r="O9" s="1">
        <f t="shared" si="12"/>
        <v>0</v>
      </c>
      <c r="P9" s="1">
        <f>SUM(K9:O9)</f>
        <v>0</v>
      </c>
      <c r="Q9" s="1">
        <f>SUM(Q8:Q8)</f>
        <v>0</v>
      </c>
      <c r="R9" s="1">
        <f>SUM(R8:R8)</f>
        <v>0</v>
      </c>
      <c r="S9" s="1">
        <f>SUM(S8:S8)</f>
        <v>0</v>
      </c>
      <c r="T9" s="1">
        <f>SUM(T8:T8)</f>
        <v>0</v>
      </c>
      <c r="U9" s="1">
        <f>SUM(P9:T9)</f>
        <v>0</v>
      </c>
      <c r="V9" s="1">
        <f>SUM(V8:V8)</f>
        <v>0</v>
      </c>
      <c r="W9" s="1">
        <f>SUM(W8:W8)</f>
        <v>0</v>
      </c>
      <c r="X9" s="1">
        <f>SUM(X8:X8)</f>
        <v>0</v>
      </c>
      <c r="Y9" s="1">
        <f>SUM(Y8:Y8)</f>
        <v>0</v>
      </c>
      <c r="Z9" s="1">
        <f t="shared" ref="Z9" si="13">SUM(Z8:Z8)</f>
        <v>0</v>
      </c>
      <c r="AA9" s="1">
        <f>SUM(AA8:AA8)</f>
        <v>0</v>
      </c>
      <c r="AB9" s="1">
        <f>SUM(AB8:AB8)</f>
        <v>0</v>
      </c>
      <c r="AC9" s="1">
        <f>SUM(AC8:AC8)</f>
        <v>0</v>
      </c>
      <c r="AD9" s="1">
        <f>SUM(AD8:AD8)</f>
        <v>0</v>
      </c>
      <c r="AE9" s="1">
        <f t="shared" ref="AE9" si="14">SUM(AE8:AE8)</f>
        <v>0</v>
      </c>
      <c r="AF9" s="1">
        <f>SUM(AF8:AF8)</f>
        <v>0</v>
      </c>
      <c r="AG9" s="1">
        <f>SUM(AG8:AG8)</f>
        <v>0</v>
      </c>
      <c r="AH9" s="1">
        <f>SUM(AH8:AH8)</f>
        <v>0</v>
      </c>
      <c r="AI9" s="1">
        <f>SUM(AI8:AI8)</f>
        <v>0</v>
      </c>
      <c r="AJ9" s="1">
        <f t="shared" ref="AJ9" si="15">SUM(AJ8:AJ8)</f>
        <v>0</v>
      </c>
      <c r="AK9" s="1">
        <f>SUM(AK8:AK8)</f>
        <v>0</v>
      </c>
      <c r="AL9" s="1">
        <f>SUM(AL8:AL8)</f>
        <v>0</v>
      </c>
      <c r="AM9" s="1">
        <f>SUM(AM8:AM8)</f>
        <v>0</v>
      </c>
      <c r="AN9" s="1">
        <f>SUM(AN8:AN8)</f>
        <v>0</v>
      </c>
      <c r="AO9" s="1">
        <f t="shared" ref="AO9" si="16">SUM(AO8:AO8)</f>
        <v>0</v>
      </c>
      <c r="AP9" s="1">
        <f>SUM(AP8:AP8)</f>
        <v>0</v>
      </c>
      <c r="AQ9" s="1">
        <f>SUM(AQ8:AQ8)</f>
        <v>0</v>
      </c>
      <c r="AR9" s="1">
        <f>SUM(AR8:AR8)</f>
        <v>0</v>
      </c>
      <c r="AS9" s="1">
        <f>SUM(AS8:AS8)</f>
        <v>0</v>
      </c>
      <c r="AT9" s="1">
        <f t="shared" ref="AT9" si="17">SUM(AT8:AT8)</f>
        <v>0</v>
      </c>
      <c r="AU9" s="1">
        <f>SUM(AU8:AU8)</f>
        <v>0</v>
      </c>
      <c r="AV9" s="1">
        <f>SUM(AV8:AV8)</f>
        <v>0</v>
      </c>
      <c r="AW9" s="1">
        <f>SUM(AW8:AW8)</f>
        <v>0</v>
      </c>
      <c r="AX9" s="1">
        <f>SUM(AX8:AX8)</f>
        <v>0</v>
      </c>
      <c r="AY9" s="1">
        <f t="shared" ref="AY9" si="18">SUM(AY8:AY8)</f>
        <v>0</v>
      </c>
      <c r="AZ9" s="1">
        <f>SUM(AZ8:AZ8)</f>
        <v>0</v>
      </c>
      <c r="BA9" s="1">
        <f>SUM(BA8:BA8)</f>
        <v>0</v>
      </c>
      <c r="BB9" s="1">
        <f>SUM(BB8:BB8)</f>
        <v>0</v>
      </c>
      <c r="BC9" s="1">
        <f>SUM(BC8:BC8)</f>
        <v>0</v>
      </c>
      <c r="BD9" s="1">
        <f t="shared" ref="BD9" si="19">SUM(BD8:BD8)</f>
        <v>0</v>
      </c>
      <c r="BE9" s="1">
        <f>SUM(BE8:BE8)</f>
        <v>0</v>
      </c>
      <c r="BF9" s="1">
        <f>SUM(BF8:BF8)</f>
        <v>0</v>
      </c>
      <c r="BG9" s="1">
        <f>SUM(BG8:BG8)</f>
        <v>0</v>
      </c>
      <c r="BH9" s="1">
        <f>SUM(BH8:BH8)</f>
        <v>0</v>
      </c>
      <c r="BI9" s="1">
        <f t="shared" ref="BI9" si="20">SUM(BI8:BI8)</f>
        <v>0</v>
      </c>
      <c r="BJ9" s="1">
        <f>SUM(BJ8:BJ8)</f>
        <v>8</v>
      </c>
      <c r="BK9" s="1">
        <f>SUM(BK8:BK8)</f>
        <v>6</v>
      </c>
      <c r="BL9" s="1">
        <f>SUM(BL8:BL8)</f>
        <v>0</v>
      </c>
      <c r="BM9" s="1">
        <f>SUM(BM8:BM8)</f>
        <v>0</v>
      </c>
      <c r="BN9" s="1">
        <f t="shared" ref="BN9" si="21">SUM(BN8:BN8)</f>
        <v>14</v>
      </c>
      <c r="BO9" s="1">
        <f>SUM(BO8:BO8)</f>
        <v>0</v>
      </c>
      <c r="BP9" s="1">
        <f>SUM(BP8:BP8)</f>
        <v>0</v>
      </c>
      <c r="BQ9" s="1">
        <f>SUM(BQ8:BQ8)</f>
        <v>0</v>
      </c>
      <c r="BR9" s="1">
        <f>SUM(BR8:BR8)</f>
        <v>0</v>
      </c>
      <c r="BS9" s="1">
        <f t="shared" ref="BS9" si="22">SUM(BS8:BS8)</f>
        <v>14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0</v>
      </c>
      <c r="F10" s="1">
        <f>SUM(F8:F8)</f>
        <v>15</v>
      </c>
      <c r="G10" s="2">
        <f>$BS9/F10</f>
        <v>0.93333333333333335</v>
      </c>
      <c r="H10" s="86">
        <v>18</v>
      </c>
      <c r="I10" s="86">
        <f>+H10+J10</f>
        <v>18</v>
      </c>
      <c r="J10" s="9"/>
      <c r="K10" s="1"/>
      <c r="L10" s="1"/>
      <c r="M10" s="1">
        <f>SUM(M9:M9)</f>
        <v>0</v>
      </c>
      <c r="N10" s="1">
        <f t="shared" ref="N10:O10" si="23">SUM(N9:N9)</f>
        <v>0</v>
      </c>
      <c r="O10" s="1">
        <f t="shared" si="23"/>
        <v>0</v>
      </c>
      <c r="P10" s="2">
        <f>P9/F10</f>
        <v>0</v>
      </c>
      <c r="Q10" s="1"/>
      <c r="R10" s="1">
        <f>M10+R9</f>
        <v>0</v>
      </c>
      <c r="S10" s="1">
        <f>N10+S9</f>
        <v>0</v>
      </c>
      <c r="T10" s="1">
        <f>O9+T9</f>
        <v>0</v>
      </c>
      <c r="U10" s="2">
        <f>U9/F10</f>
        <v>0</v>
      </c>
      <c r="V10" s="1"/>
      <c r="W10" s="1">
        <f>R10+W9</f>
        <v>0</v>
      </c>
      <c r="X10" s="1">
        <f>S10+X9</f>
        <v>0</v>
      </c>
      <c r="Y10" s="1">
        <f>SUM(Y9:Y9)</f>
        <v>0</v>
      </c>
      <c r="Z10" s="2">
        <f>Z9/F10</f>
        <v>0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</v>
      </c>
      <c r="BJ10" s="1"/>
      <c r="BK10" s="1">
        <f>BF10+BK9</f>
        <v>6</v>
      </c>
      <c r="BL10" s="1">
        <f>BG10+BL9</f>
        <v>0</v>
      </c>
      <c r="BM10" s="1">
        <f>BH10+BM9</f>
        <v>0</v>
      </c>
      <c r="BN10" s="2">
        <f>BN9/F10</f>
        <v>0.93333333333333335</v>
      </c>
      <c r="BO10" s="1"/>
      <c r="BP10" s="1">
        <f>BK10+BP9</f>
        <v>6</v>
      </c>
      <c r="BQ10" s="1">
        <f>BL10+BQ9</f>
        <v>0</v>
      </c>
      <c r="BR10" s="1">
        <f>BM10+BR9</f>
        <v>0</v>
      </c>
      <c r="BS10" s="2">
        <f>BS9/F10</f>
        <v>0.93333333333333335</v>
      </c>
    </row>
    <row r="11" spans="1:71" x14ac:dyDescent="0.3">
      <c r="A11" s="3"/>
      <c r="B11" s="4"/>
      <c r="C11" s="4"/>
      <c r="D11" s="4"/>
      <c r="E11" s="14"/>
      <c r="F11" s="4"/>
      <c r="G11" s="5"/>
      <c r="H11" s="73"/>
      <c r="I11" s="73"/>
      <c r="J11" s="77"/>
      <c r="K11" s="8"/>
      <c r="L11" s="8"/>
      <c r="M11" s="8"/>
      <c r="N11" s="8"/>
      <c r="O11" s="8"/>
      <c r="P11" s="77"/>
      <c r="Q11" s="77"/>
      <c r="R11" s="8"/>
      <c r="S11" s="8"/>
      <c r="T11" s="8"/>
      <c r="U11" s="1"/>
      <c r="V11" s="8"/>
      <c r="W11" s="8"/>
      <c r="X11" s="8"/>
      <c r="Y11" s="8"/>
      <c r="Z11" s="1"/>
      <c r="AA11" s="8"/>
      <c r="AB11" s="8"/>
      <c r="AC11" s="8"/>
      <c r="AD11" s="8"/>
      <c r="AE11" s="1"/>
      <c r="AF11" s="8"/>
      <c r="AG11" s="8"/>
      <c r="AH11" s="8"/>
      <c r="AI11" s="8"/>
      <c r="AJ11" s="1"/>
      <c r="AK11" s="8"/>
      <c r="AL11" s="8"/>
      <c r="AM11" s="8"/>
      <c r="AN11" s="8"/>
      <c r="AO11" s="1"/>
      <c r="AP11" s="8"/>
      <c r="AQ11" s="8"/>
      <c r="AR11" s="8"/>
      <c r="AS11" s="8"/>
      <c r="AT11" s="1"/>
      <c r="AU11" s="8"/>
      <c r="AV11" s="8"/>
      <c r="AW11" s="8"/>
      <c r="AX11" s="8"/>
      <c r="AY11" s="1"/>
      <c r="AZ11" s="8"/>
      <c r="BA11" s="8"/>
      <c r="BB11" s="8"/>
      <c r="BC11" s="8"/>
      <c r="BD11" s="1"/>
      <c r="BE11" s="8"/>
      <c r="BF11" s="8"/>
      <c r="BG11" s="8"/>
      <c r="BH11" s="8"/>
      <c r="BI11" s="1"/>
      <c r="BJ11" s="8"/>
      <c r="BK11" s="8"/>
      <c r="BL11" s="8"/>
      <c r="BM11" s="8"/>
      <c r="BN11" s="1"/>
      <c r="BO11" s="8"/>
      <c r="BP11" s="8"/>
      <c r="BQ11" s="8"/>
      <c r="BR11" s="8"/>
      <c r="BS11" s="1"/>
    </row>
    <row r="12" spans="1:71" s="171" customFormat="1" x14ac:dyDescent="0.3">
      <c r="A12" s="164"/>
      <c r="B12" s="164" t="s">
        <v>234</v>
      </c>
      <c r="C12" s="164">
        <v>5</v>
      </c>
      <c r="D12" s="164">
        <v>10046</v>
      </c>
      <c r="E12" s="164">
        <v>30</v>
      </c>
      <c r="F12" s="164">
        <f>IF(B12="MAL",E12,IF(E12&gt;=11,E12+variables!$B$1,11))</f>
        <v>31</v>
      </c>
      <c r="G12" s="166">
        <f>$BS12/F12</f>
        <v>1</v>
      </c>
      <c r="H12" s="167">
        <v>20</v>
      </c>
      <c r="I12" s="167">
        <f>+H12+J12</f>
        <v>20</v>
      </c>
      <c r="J12" s="170"/>
      <c r="K12" s="170">
        <v>2025</v>
      </c>
      <c r="L12" s="170">
        <v>2024</v>
      </c>
      <c r="M12" s="170"/>
      <c r="N12" s="170"/>
      <c r="O12" s="170"/>
      <c r="P12" s="167">
        <f>+I12+M12+N12+O12</f>
        <v>20</v>
      </c>
      <c r="Q12" s="170">
        <v>0</v>
      </c>
      <c r="R12" s="170"/>
      <c r="S12" s="170"/>
      <c r="T12" s="170"/>
      <c r="U12" s="164">
        <f>SUM(P12:T12)</f>
        <v>20</v>
      </c>
      <c r="V12" s="170"/>
      <c r="W12" s="170"/>
      <c r="X12" s="170"/>
      <c r="Y12" s="170"/>
      <c r="Z12" s="164">
        <f>SUM(U12:Y12)</f>
        <v>20</v>
      </c>
      <c r="AA12" s="170"/>
      <c r="AB12" s="170"/>
      <c r="AC12" s="170"/>
      <c r="AD12" s="170"/>
      <c r="AE12" s="164">
        <f>SUM(Z12:AD12)</f>
        <v>20</v>
      </c>
      <c r="AF12" s="170"/>
      <c r="AG12" s="170"/>
      <c r="AH12" s="170"/>
      <c r="AI12" s="170"/>
      <c r="AJ12" s="164">
        <f>SUM(AE12:AI12)</f>
        <v>20</v>
      </c>
      <c r="AK12" s="170"/>
      <c r="AL12" s="170"/>
      <c r="AM12" s="170"/>
      <c r="AN12" s="170"/>
      <c r="AO12" s="164">
        <f>SUM(AJ12:AN12)</f>
        <v>20</v>
      </c>
      <c r="AP12" s="170"/>
      <c r="AQ12" s="170"/>
      <c r="AR12" s="170"/>
      <c r="AS12" s="170"/>
      <c r="AT12" s="164">
        <f>SUM(AO12:AS12)</f>
        <v>20</v>
      </c>
      <c r="AU12" s="170"/>
      <c r="AV12" s="170">
        <v>1</v>
      </c>
      <c r="AW12" s="170">
        <v>10</v>
      </c>
      <c r="AX12" s="170"/>
      <c r="AY12" s="164">
        <f>SUM(AT12:AX12)</f>
        <v>31</v>
      </c>
      <c r="AZ12" s="170"/>
      <c r="BA12" s="170"/>
      <c r="BB12" s="170"/>
      <c r="BC12" s="170"/>
      <c r="BD12" s="164">
        <f>SUM(AY12:BC12)</f>
        <v>31</v>
      </c>
      <c r="BE12" s="170"/>
      <c r="BF12" s="170"/>
      <c r="BG12" s="170"/>
      <c r="BH12" s="170"/>
      <c r="BI12" s="164">
        <f>SUM(BD12:BH12)</f>
        <v>31</v>
      </c>
      <c r="BJ12" s="170"/>
      <c r="BK12" s="170"/>
      <c r="BL12" s="170"/>
      <c r="BM12" s="170"/>
      <c r="BN12" s="164">
        <f>SUM(BI12:BM12)</f>
        <v>31</v>
      </c>
      <c r="BO12" s="170"/>
      <c r="BP12" s="170"/>
      <c r="BQ12" s="170">
        <v>0</v>
      </c>
      <c r="BR12" s="170"/>
      <c r="BS12" s="164">
        <f>SUM(BN12:BR12)</f>
        <v>31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M13" s="1">
        <f>SUM(M12:M12)</f>
        <v>0</v>
      </c>
      <c r="N13" s="1">
        <f t="shared" ref="N13:BN13" si="24">SUM(N12:N12)</f>
        <v>0</v>
      </c>
      <c r="O13" s="1">
        <f t="shared" si="24"/>
        <v>0</v>
      </c>
      <c r="P13" s="1">
        <f t="shared" si="24"/>
        <v>20</v>
      </c>
      <c r="Q13" s="1">
        <f t="shared" si="24"/>
        <v>0</v>
      </c>
      <c r="R13" s="1">
        <f t="shared" si="24"/>
        <v>0</v>
      </c>
      <c r="S13" s="1">
        <f t="shared" si="24"/>
        <v>0</v>
      </c>
      <c r="T13" s="1">
        <f t="shared" si="24"/>
        <v>0</v>
      </c>
      <c r="U13" s="1">
        <f>SUM(P13:T13)</f>
        <v>20</v>
      </c>
      <c r="V13" s="1">
        <f t="shared" si="24"/>
        <v>0</v>
      </c>
      <c r="W13" s="1">
        <f t="shared" si="24"/>
        <v>0</v>
      </c>
      <c r="X13" s="1">
        <f t="shared" si="24"/>
        <v>0</v>
      </c>
      <c r="Y13" s="1">
        <f t="shared" si="24"/>
        <v>0</v>
      </c>
      <c r="Z13" s="1">
        <f t="shared" si="24"/>
        <v>20</v>
      </c>
      <c r="AA13" s="1">
        <f t="shared" si="24"/>
        <v>0</v>
      </c>
      <c r="AB13" s="1">
        <f t="shared" si="24"/>
        <v>0</v>
      </c>
      <c r="AC13" s="1">
        <f t="shared" si="24"/>
        <v>0</v>
      </c>
      <c r="AD13" s="1">
        <f t="shared" si="24"/>
        <v>0</v>
      </c>
      <c r="AE13" s="1">
        <f t="shared" si="24"/>
        <v>20</v>
      </c>
      <c r="AF13" s="1">
        <f t="shared" si="24"/>
        <v>0</v>
      </c>
      <c r="AG13" s="1">
        <f t="shared" si="24"/>
        <v>0</v>
      </c>
      <c r="AH13" s="1">
        <f t="shared" si="24"/>
        <v>0</v>
      </c>
      <c r="AI13" s="1">
        <f t="shared" si="24"/>
        <v>0</v>
      </c>
      <c r="AJ13" s="1">
        <f t="shared" si="24"/>
        <v>20</v>
      </c>
      <c r="AK13" s="1">
        <f t="shared" si="24"/>
        <v>0</v>
      </c>
      <c r="AL13" s="1">
        <f t="shared" si="24"/>
        <v>0</v>
      </c>
      <c r="AM13" s="1">
        <f t="shared" si="24"/>
        <v>0</v>
      </c>
      <c r="AN13" s="1">
        <f t="shared" si="24"/>
        <v>0</v>
      </c>
      <c r="AO13" s="1">
        <f t="shared" si="24"/>
        <v>20</v>
      </c>
      <c r="AP13" s="1">
        <f t="shared" si="24"/>
        <v>0</v>
      </c>
      <c r="AQ13" s="1">
        <f t="shared" si="24"/>
        <v>0</v>
      </c>
      <c r="AR13" s="1">
        <f t="shared" si="24"/>
        <v>0</v>
      </c>
      <c r="AS13" s="1">
        <f t="shared" si="24"/>
        <v>0</v>
      </c>
      <c r="AT13" s="1">
        <f t="shared" si="24"/>
        <v>20</v>
      </c>
      <c r="AU13" s="1">
        <f t="shared" si="24"/>
        <v>0</v>
      </c>
      <c r="AV13" s="1">
        <f t="shared" si="24"/>
        <v>1</v>
      </c>
      <c r="AW13" s="1">
        <f t="shared" si="24"/>
        <v>10</v>
      </c>
      <c r="AX13" s="1">
        <f t="shared" si="24"/>
        <v>0</v>
      </c>
      <c r="AY13" s="1">
        <f t="shared" si="24"/>
        <v>31</v>
      </c>
      <c r="AZ13" s="1">
        <f t="shared" si="24"/>
        <v>0</v>
      </c>
      <c r="BA13" s="1">
        <f t="shared" si="24"/>
        <v>0</v>
      </c>
      <c r="BB13" s="1">
        <f t="shared" si="24"/>
        <v>0</v>
      </c>
      <c r="BC13" s="1">
        <f t="shared" si="24"/>
        <v>0</v>
      </c>
      <c r="BD13" s="1">
        <f t="shared" si="24"/>
        <v>31</v>
      </c>
      <c r="BE13" s="1">
        <f t="shared" si="24"/>
        <v>0</v>
      </c>
      <c r="BF13" s="1">
        <f t="shared" si="24"/>
        <v>0</v>
      </c>
      <c r="BG13" s="1">
        <f t="shared" si="24"/>
        <v>0</v>
      </c>
      <c r="BH13" s="1">
        <f t="shared" si="24"/>
        <v>0</v>
      </c>
      <c r="BI13" s="1">
        <f t="shared" si="24"/>
        <v>31</v>
      </c>
      <c r="BJ13" s="1">
        <f t="shared" si="24"/>
        <v>0</v>
      </c>
      <c r="BK13" s="1">
        <f t="shared" si="24"/>
        <v>0</v>
      </c>
      <c r="BL13" s="1">
        <f t="shared" si="24"/>
        <v>0</v>
      </c>
      <c r="BM13" s="1">
        <f t="shared" si="24"/>
        <v>0</v>
      </c>
      <c r="BN13" s="1">
        <f t="shared" si="24"/>
        <v>31</v>
      </c>
      <c r="BO13" s="1">
        <f>SUM(BO12:BO12)</f>
        <v>0</v>
      </c>
      <c r="BP13" s="1">
        <v>0</v>
      </c>
      <c r="BQ13" s="1">
        <f>SUM(BQ12:BQ12)</f>
        <v>0</v>
      </c>
      <c r="BR13" s="1">
        <f>SUM(BR12:BR12)</f>
        <v>0</v>
      </c>
      <c r="BS13" s="1">
        <f>SUM(BS12:BS12)</f>
        <v>31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30</v>
      </c>
      <c r="F14" s="1">
        <f>SUM(F12:F12)</f>
        <v>31</v>
      </c>
      <c r="G14" s="2">
        <f>$BS13/F14</f>
        <v>1</v>
      </c>
      <c r="H14" s="86">
        <v>20</v>
      </c>
      <c r="I14" s="86">
        <f>+H14+J14</f>
        <v>20</v>
      </c>
      <c r="J14" s="1">
        <f>SUM(J12:J12)</f>
        <v>0</v>
      </c>
      <c r="K14" s="1"/>
      <c r="L14" s="1"/>
      <c r="M14" s="1">
        <f>SUM(M12:M12)</f>
        <v>0</v>
      </c>
      <c r="N14" s="1">
        <f t="shared" ref="N14:O14" si="25">SUM(N12:N12)</f>
        <v>0</v>
      </c>
      <c r="O14" s="1">
        <f t="shared" si="25"/>
        <v>0</v>
      </c>
      <c r="P14" s="2">
        <f>P13/F14</f>
        <v>0.64516129032258063</v>
      </c>
      <c r="Q14" s="1"/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0.64516129032258063</v>
      </c>
      <c r="V14" s="1"/>
      <c r="W14" s="1">
        <f>R14+W13</f>
        <v>0</v>
      </c>
      <c r="X14" s="1">
        <f>S14+X13</f>
        <v>0</v>
      </c>
      <c r="Y14" s="1">
        <f>T14+Y13</f>
        <v>0</v>
      </c>
      <c r="Z14" s="2">
        <f>Z13/F14</f>
        <v>0.64516129032258063</v>
      </c>
      <c r="AA14" s="1"/>
      <c r="AB14" s="1">
        <f>W14+AB13</f>
        <v>0</v>
      </c>
      <c r="AC14" s="1">
        <f>X14+AC13</f>
        <v>0</v>
      </c>
      <c r="AD14" s="1">
        <f>Y14+AD13</f>
        <v>0</v>
      </c>
      <c r="AE14" s="2">
        <f>AE13/F14</f>
        <v>0.64516129032258063</v>
      </c>
      <c r="AF14" s="1"/>
      <c r="AG14" s="1">
        <f>AB14+AG13</f>
        <v>0</v>
      </c>
      <c r="AH14" s="1">
        <f>AC14+AH13</f>
        <v>0</v>
      </c>
      <c r="AI14" s="1">
        <f>AD14+AI13</f>
        <v>0</v>
      </c>
      <c r="AJ14" s="2">
        <f>AJ13/F14</f>
        <v>0.64516129032258063</v>
      </c>
      <c r="AK14" s="1"/>
      <c r="AL14" s="1">
        <f>AG14+AL13</f>
        <v>0</v>
      </c>
      <c r="AM14" s="1">
        <f>AH14+AM13</f>
        <v>0</v>
      </c>
      <c r="AN14" s="1">
        <f>AI14+AN13</f>
        <v>0</v>
      </c>
      <c r="AO14" s="2">
        <f>AO13/F14</f>
        <v>0.64516129032258063</v>
      </c>
      <c r="AP14" s="1"/>
      <c r="AQ14" s="1">
        <f>AL14+AQ13</f>
        <v>0</v>
      </c>
      <c r="AR14" s="1">
        <f>AM14+AR13</f>
        <v>0</v>
      </c>
      <c r="AS14" s="1">
        <f>AN14+AS13</f>
        <v>0</v>
      </c>
      <c r="AT14" s="2">
        <f>AT13/F14</f>
        <v>0.64516129032258063</v>
      </c>
      <c r="AU14" s="1"/>
      <c r="AV14" s="1">
        <f>AQ14+AV13</f>
        <v>1</v>
      </c>
      <c r="AW14" s="1">
        <f>AR14+AW13</f>
        <v>10</v>
      </c>
      <c r="AX14" s="1">
        <f>AS14+AX13</f>
        <v>0</v>
      </c>
      <c r="AY14" s="2">
        <f>AY13/F14</f>
        <v>1</v>
      </c>
      <c r="AZ14" s="1"/>
      <c r="BA14" s="1">
        <f>AV14+BA13</f>
        <v>1</v>
      </c>
      <c r="BB14" s="1">
        <f>AW14+BB13</f>
        <v>10</v>
      </c>
      <c r="BC14" s="1">
        <f>AX14+BC13</f>
        <v>0</v>
      </c>
      <c r="BD14" s="2">
        <f>BD13/F14</f>
        <v>1</v>
      </c>
      <c r="BE14" s="1"/>
      <c r="BF14" s="1">
        <f>BA14+BF13</f>
        <v>1</v>
      </c>
      <c r="BG14" s="1">
        <f>BB14+BG13</f>
        <v>10</v>
      </c>
      <c r="BH14" s="1">
        <f>BC14+BH13</f>
        <v>0</v>
      </c>
      <c r="BI14" s="2">
        <f>BI13/F14</f>
        <v>1</v>
      </c>
      <c r="BJ14" s="1"/>
      <c r="BK14" s="1">
        <f>BF14+BK13</f>
        <v>1</v>
      </c>
      <c r="BL14" s="1">
        <f>BG14+BL13</f>
        <v>10</v>
      </c>
      <c r="BM14" s="1">
        <f>BH14+BM13</f>
        <v>0</v>
      </c>
      <c r="BN14" s="2">
        <f>BN13/F14</f>
        <v>1</v>
      </c>
      <c r="BO14" s="1"/>
      <c r="BP14" s="1">
        <f>BK14+BP13</f>
        <v>1</v>
      </c>
      <c r="BQ14" s="1">
        <f>BL14+BQ13</f>
        <v>10</v>
      </c>
      <c r="BR14" s="1">
        <f>BM14+BR13</f>
        <v>0</v>
      </c>
      <c r="BS14" s="2">
        <f>BS13/F14</f>
        <v>1</v>
      </c>
    </row>
    <row r="15" spans="1:71" x14ac:dyDescent="0.3">
      <c r="A15" s="1"/>
      <c r="B15" s="1"/>
      <c r="C15" s="1"/>
      <c r="D15" s="1"/>
      <c r="E15" s="1"/>
      <c r="G15" s="2"/>
      <c r="H15" s="68"/>
      <c r="I15" s="68"/>
      <c r="J15" s="1"/>
      <c r="K15" s="1"/>
      <c r="L15" s="1"/>
      <c r="M15" s="1"/>
      <c r="N15" s="1"/>
      <c r="O15" s="1"/>
      <c r="P15" s="2"/>
      <c r="Q15" s="1"/>
      <c r="R15" s="1"/>
      <c r="S15" s="1"/>
      <c r="T15" s="1"/>
      <c r="U15" s="2"/>
      <c r="V15" s="1"/>
      <c r="W15" s="1"/>
      <c r="X15" s="1"/>
      <c r="Y15" s="1"/>
      <c r="Z15" s="2"/>
      <c r="AA15" s="1"/>
      <c r="AB15" s="1"/>
      <c r="AC15" s="1"/>
      <c r="AD15" s="1"/>
      <c r="AE15" s="2"/>
      <c r="AF15" s="1"/>
      <c r="AG15" s="1"/>
      <c r="AH15" s="1"/>
      <c r="AI15" s="1"/>
      <c r="AJ15" s="2"/>
      <c r="AK15" s="1"/>
      <c r="AL15" s="1"/>
      <c r="AM15" s="1"/>
      <c r="AN15" s="1"/>
      <c r="AO15" s="2"/>
      <c r="AP15" s="1"/>
      <c r="AQ15" s="1"/>
      <c r="AR15" s="1"/>
      <c r="AS15" s="1"/>
      <c r="AT15" s="2"/>
      <c r="AU15" s="1"/>
      <c r="AV15" s="1"/>
      <c r="AW15" s="1"/>
      <c r="AX15" s="1"/>
      <c r="AY15" s="2"/>
      <c r="AZ15" s="1"/>
      <c r="BA15" s="1"/>
      <c r="BB15" s="1"/>
      <c r="BC15" s="1"/>
      <c r="BD15" s="2"/>
      <c r="BE15" s="1"/>
      <c r="BF15" s="1"/>
      <c r="BG15" s="1"/>
      <c r="BH15" s="1"/>
      <c r="BI15" s="2"/>
      <c r="BJ15" s="1"/>
      <c r="BK15" s="1"/>
      <c r="BL15" s="1"/>
      <c r="BM15" s="1"/>
      <c r="BN15" s="2"/>
      <c r="BO15" s="1"/>
      <c r="BP15" s="1"/>
      <c r="BQ15" s="1"/>
      <c r="BR15" s="1"/>
      <c r="BS15" s="2"/>
    </row>
    <row r="16" spans="1:71" s="171" customFormat="1" x14ac:dyDescent="0.3">
      <c r="A16" s="164"/>
      <c r="B16" s="164" t="s">
        <v>148</v>
      </c>
      <c r="C16" s="164">
        <v>66</v>
      </c>
      <c r="D16" s="164">
        <v>10046</v>
      </c>
      <c r="E16" s="164">
        <v>40</v>
      </c>
      <c r="F16" s="164">
        <f>IF(B16="MAL",E16,IF(E16&gt;=11,E16+variables!$B$1,11))</f>
        <v>41</v>
      </c>
      <c r="G16" s="166">
        <f>$BS16/F16</f>
        <v>1</v>
      </c>
      <c r="H16" s="167">
        <v>25</v>
      </c>
      <c r="I16" s="167">
        <f>+H16+J16</f>
        <v>28</v>
      </c>
      <c r="J16" s="170">
        <v>3</v>
      </c>
      <c r="K16" s="170">
        <v>2025</v>
      </c>
      <c r="L16" s="170">
        <v>2025</v>
      </c>
      <c r="M16" s="170"/>
      <c r="N16" s="170"/>
      <c r="O16" s="170"/>
      <c r="P16" s="167">
        <f>+H16</f>
        <v>25</v>
      </c>
      <c r="Q16" s="170">
        <v>0</v>
      </c>
      <c r="R16" s="170"/>
      <c r="S16" s="170"/>
      <c r="T16" s="170"/>
      <c r="U16" s="164">
        <f>SUM(P16:T16)</f>
        <v>25</v>
      </c>
      <c r="V16" s="170"/>
      <c r="W16" s="170">
        <v>1</v>
      </c>
      <c r="X16" s="170">
        <v>13</v>
      </c>
      <c r="Y16" s="170"/>
      <c r="Z16" s="164">
        <f>SUM(U16:Y16)</f>
        <v>39</v>
      </c>
      <c r="AA16" s="170"/>
      <c r="AB16" s="170">
        <v>1</v>
      </c>
      <c r="AC16" s="170"/>
      <c r="AD16" s="170"/>
      <c r="AE16" s="164">
        <f>SUM(Z16:AD16)</f>
        <v>40</v>
      </c>
      <c r="AF16" s="170"/>
      <c r="AG16" s="170"/>
      <c r="AH16" s="170"/>
      <c r="AI16" s="170"/>
      <c r="AJ16" s="164">
        <f>SUM(AE16:AI16)</f>
        <v>40</v>
      </c>
      <c r="AK16" s="170"/>
      <c r="AL16" s="170"/>
      <c r="AM16" s="170"/>
      <c r="AN16" s="170"/>
      <c r="AO16" s="164">
        <f>SUM(AJ16:AN16)</f>
        <v>40</v>
      </c>
      <c r="AP16" s="170"/>
      <c r="AQ16" s="170">
        <v>1</v>
      </c>
      <c r="AR16" s="170"/>
      <c r="AS16" s="170"/>
      <c r="AT16" s="164">
        <f>SUM(AO16:AS16)</f>
        <v>41</v>
      </c>
      <c r="AU16" s="170"/>
      <c r="AV16" s="170"/>
      <c r="AW16" s="170"/>
      <c r="AX16" s="170"/>
      <c r="AY16" s="164">
        <f>SUM(AT16:AX16)</f>
        <v>41</v>
      </c>
      <c r="AZ16" s="170"/>
      <c r="BA16" s="170"/>
      <c r="BB16" s="170"/>
      <c r="BC16" s="170"/>
      <c r="BD16" s="164">
        <f>SUM(AY16:BC16)</f>
        <v>41</v>
      </c>
      <c r="BE16" s="170"/>
      <c r="BF16" s="170"/>
      <c r="BG16" s="170"/>
      <c r="BH16" s="170"/>
      <c r="BI16" s="164">
        <f>SUM(BD16:BH16)</f>
        <v>41</v>
      </c>
      <c r="BJ16" s="170"/>
      <c r="BK16" s="170"/>
      <c r="BL16" s="170"/>
      <c r="BM16" s="170"/>
      <c r="BN16" s="164">
        <f>SUM(BI16:BM16)</f>
        <v>41</v>
      </c>
      <c r="BO16" s="170"/>
      <c r="BP16" s="170">
        <v>0</v>
      </c>
      <c r="BQ16" s="170"/>
      <c r="BR16" s="170"/>
      <c r="BS16" s="164">
        <f>SUM(BN16:BR16)</f>
        <v>41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1"/>
      <c r="K17" s="1"/>
      <c r="L17" s="1"/>
      <c r="M17" s="1">
        <f>SUM(M16:M16)</f>
        <v>0</v>
      </c>
      <c r="N17" s="1">
        <f t="shared" ref="N17:O17" si="26">SUM(N16:N16)</f>
        <v>0</v>
      </c>
      <c r="O17" s="1">
        <f t="shared" si="26"/>
        <v>0</v>
      </c>
      <c r="P17" s="1">
        <f t="shared" ref="P17:BN17" si="27">SUM(P16:P16)</f>
        <v>25</v>
      </c>
      <c r="Q17" s="1">
        <f t="shared" si="27"/>
        <v>0</v>
      </c>
      <c r="R17" s="1">
        <f t="shared" si="27"/>
        <v>0</v>
      </c>
      <c r="S17" s="1">
        <f t="shared" si="27"/>
        <v>0</v>
      </c>
      <c r="T17" s="1">
        <f t="shared" si="27"/>
        <v>0</v>
      </c>
      <c r="U17" s="1">
        <f t="shared" si="27"/>
        <v>25</v>
      </c>
      <c r="V17" s="1">
        <f t="shared" si="27"/>
        <v>0</v>
      </c>
      <c r="W17" s="1">
        <f t="shared" si="27"/>
        <v>1</v>
      </c>
      <c r="X17" s="1">
        <f t="shared" si="27"/>
        <v>13</v>
      </c>
      <c r="Y17" s="1">
        <f t="shared" si="27"/>
        <v>0</v>
      </c>
      <c r="Z17" s="1">
        <f t="shared" si="27"/>
        <v>39</v>
      </c>
      <c r="AA17" s="1">
        <f t="shared" si="27"/>
        <v>0</v>
      </c>
      <c r="AB17" s="1">
        <f t="shared" si="27"/>
        <v>1</v>
      </c>
      <c r="AC17" s="1">
        <f t="shared" si="27"/>
        <v>0</v>
      </c>
      <c r="AD17" s="1">
        <f t="shared" si="27"/>
        <v>0</v>
      </c>
      <c r="AE17" s="1">
        <f t="shared" si="27"/>
        <v>40</v>
      </c>
      <c r="AF17" s="1">
        <f t="shared" si="27"/>
        <v>0</v>
      </c>
      <c r="AG17" s="1">
        <f t="shared" si="27"/>
        <v>0</v>
      </c>
      <c r="AH17" s="1">
        <f t="shared" si="27"/>
        <v>0</v>
      </c>
      <c r="AI17" s="1">
        <f t="shared" si="27"/>
        <v>0</v>
      </c>
      <c r="AJ17" s="1">
        <f t="shared" si="27"/>
        <v>40</v>
      </c>
      <c r="AK17" s="1">
        <f t="shared" si="27"/>
        <v>0</v>
      </c>
      <c r="AL17" s="1">
        <f t="shared" si="27"/>
        <v>0</v>
      </c>
      <c r="AM17" s="1">
        <f t="shared" si="27"/>
        <v>0</v>
      </c>
      <c r="AN17" s="1">
        <f t="shared" si="27"/>
        <v>0</v>
      </c>
      <c r="AO17" s="1">
        <f t="shared" si="27"/>
        <v>40</v>
      </c>
      <c r="AP17" s="1">
        <f t="shared" si="27"/>
        <v>0</v>
      </c>
      <c r="AQ17" s="1">
        <f t="shared" si="27"/>
        <v>1</v>
      </c>
      <c r="AR17" s="1">
        <f t="shared" si="27"/>
        <v>0</v>
      </c>
      <c r="AS17" s="1">
        <f t="shared" si="27"/>
        <v>0</v>
      </c>
      <c r="AT17" s="1">
        <f t="shared" si="27"/>
        <v>41</v>
      </c>
      <c r="AU17" s="1">
        <f t="shared" si="27"/>
        <v>0</v>
      </c>
      <c r="AV17" s="1">
        <f t="shared" si="27"/>
        <v>0</v>
      </c>
      <c r="AW17" s="1">
        <f t="shared" si="27"/>
        <v>0</v>
      </c>
      <c r="AX17" s="1">
        <f t="shared" si="27"/>
        <v>0</v>
      </c>
      <c r="AY17" s="1">
        <f t="shared" si="27"/>
        <v>41</v>
      </c>
      <c r="AZ17" s="1">
        <f t="shared" si="27"/>
        <v>0</v>
      </c>
      <c r="BA17" s="1">
        <f t="shared" si="27"/>
        <v>0</v>
      </c>
      <c r="BB17" s="1">
        <f t="shared" si="27"/>
        <v>0</v>
      </c>
      <c r="BC17" s="1">
        <f t="shared" si="27"/>
        <v>0</v>
      </c>
      <c r="BD17" s="1">
        <f t="shared" si="27"/>
        <v>41</v>
      </c>
      <c r="BE17" s="1">
        <f t="shared" si="27"/>
        <v>0</v>
      </c>
      <c r="BF17" s="1">
        <f t="shared" si="27"/>
        <v>0</v>
      </c>
      <c r="BG17" s="1">
        <f t="shared" si="27"/>
        <v>0</v>
      </c>
      <c r="BH17" s="1">
        <f t="shared" si="27"/>
        <v>0</v>
      </c>
      <c r="BI17" s="1">
        <f t="shared" si="27"/>
        <v>41</v>
      </c>
      <c r="BJ17" s="1">
        <f t="shared" si="27"/>
        <v>0</v>
      </c>
      <c r="BK17" s="1">
        <f t="shared" si="27"/>
        <v>0</v>
      </c>
      <c r="BL17" s="1">
        <f t="shared" si="27"/>
        <v>0</v>
      </c>
      <c r="BM17" s="1">
        <f t="shared" si="27"/>
        <v>0</v>
      </c>
      <c r="BN17" s="1">
        <f t="shared" si="27"/>
        <v>41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41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40</v>
      </c>
      <c r="F18" s="1">
        <f>SUM(F16:F16)</f>
        <v>41</v>
      </c>
      <c r="G18" s="2">
        <f>$BS17/F18</f>
        <v>1</v>
      </c>
      <c r="H18" s="86">
        <v>25</v>
      </c>
      <c r="I18" s="68">
        <f>+H18+J18</f>
        <v>28</v>
      </c>
      <c r="J18" s="1">
        <f>SUM(J16:J16)</f>
        <v>3</v>
      </c>
      <c r="K18" s="1"/>
      <c r="L18" s="1"/>
      <c r="M18" s="1">
        <f>SUM(M16:M16)</f>
        <v>0</v>
      </c>
      <c r="N18" s="1">
        <f>SUM(N16:N16)</f>
        <v>0</v>
      </c>
      <c r="O18" s="1">
        <f>SUM(O16:O16)</f>
        <v>0</v>
      </c>
      <c r="P18" s="2">
        <f>P17/F18</f>
        <v>0.6097560975609756</v>
      </c>
      <c r="Q18" s="1"/>
      <c r="R18" s="1">
        <f>M18+R17</f>
        <v>0</v>
      </c>
      <c r="S18" s="1">
        <f>N18+S17</f>
        <v>0</v>
      </c>
      <c r="T18" s="1">
        <f>O18+T17</f>
        <v>0</v>
      </c>
      <c r="U18" s="2">
        <f>U17/F18</f>
        <v>0.6097560975609756</v>
      </c>
      <c r="V18" s="1"/>
      <c r="W18" s="1">
        <f>R18+W17</f>
        <v>1</v>
      </c>
      <c r="X18" s="1">
        <f>S18+X17</f>
        <v>13</v>
      </c>
      <c r="Y18" s="1">
        <f>T18+Y17</f>
        <v>0</v>
      </c>
      <c r="Z18" s="2">
        <f>Z17/F18</f>
        <v>0.95121951219512191</v>
      </c>
      <c r="AA18" s="1"/>
      <c r="AB18" s="1">
        <f>W18+AB17</f>
        <v>2</v>
      </c>
      <c r="AC18" s="1">
        <f>X18+AC17</f>
        <v>13</v>
      </c>
      <c r="AD18" s="1">
        <f>Y18+AD17</f>
        <v>0</v>
      </c>
      <c r="AE18" s="2">
        <f>AE17/F18</f>
        <v>0.97560975609756095</v>
      </c>
      <c r="AF18" s="1"/>
      <c r="AG18" s="1">
        <f>AB18+AG17</f>
        <v>2</v>
      </c>
      <c r="AH18" s="1">
        <f>AC18+AH17</f>
        <v>13</v>
      </c>
      <c r="AI18" s="1">
        <f>AD18+AI17</f>
        <v>0</v>
      </c>
      <c r="AJ18" s="2">
        <f>AJ17/F18</f>
        <v>0.97560975609756095</v>
      </c>
      <c r="AK18" s="1"/>
      <c r="AL18" s="1">
        <f>AG18+AL17</f>
        <v>2</v>
      </c>
      <c r="AM18" s="1">
        <f>AH18+AM17</f>
        <v>13</v>
      </c>
      <c r="AN18" s="1">
        <f>AI18+AN17</f>
        <v>0</v>
      </c>
      <c r="AO18" s="2">
        <f>AO17/F18</f>
        <v>0.97560975609756095</v>
      </c>
      <c r="AP18" s="1"/>
      <c r="AQ18" s="1">
        <f>AL18+AQ17</f>
        <v>3</v>
      </c>
      <c r="AR18" s="1">
        <f>AM18+AR17</f>
        <v>13</v>
      </c>
      <c r="AS18" s="1">
        <f>AN18+AS17</f>
        <v>0</v>
      </c>
      <c r="AT18" s="2">
        <f>AT17/F18</f>
        <v>1</v>
      </c>
      <c r="AU18" s="1"/>
      <c r="AV18" s="1">
        <f>AQ18+AV17</f>
        <v>3</v>
      </c>
      <c r="AW18" s="1">
        <f>AR18+AW17</f>
        <v>13</v>
      </c>
      <c r="AX18" s="1">
        <f>AS18+AX17</f>
        <v>0</v>
      </c>
      <c r="AY18" s="2">
        <f>AY17/F18</f>
        <v>1</v>
      </c>
      <c r="AZ18" s="1"/>
      <c r="BA18" s="1">
        <f>AV18+BA17</f>
        <v>3</v>
      </c>
      <c r="BB18" s="1">
        <f>AW18+BB17</f>
        <v>13</v>
      </c>
      <c r="BC18" s="1">
        <f>AX18+BC17</f>
        <v>0</v>
      </c>
      <c r="BD18" s="2">
        <f>BD17/F18</f>
        <v>1</v>
      </c>
      <c r="BE18" s="1"/>
      <c r="BF18" s="1">
        <f>BA18+BF17</f>
        <v>3</v>
      </c>
      <c r="BG18" s="1">
        <f>BB18+BG17</f>
        <v>13</v>
      </c>
      <c r="BH18" s="1">
        <f>BC18+BH17</f>
        <v>0</v>
      </c>
      <c r="BI18" s="2">
        <f>BI17/F18</f>
        <v>1</v>
      </c>
      <c r="BJ18" s="1"/>
      <c r="BK18" s="1">
        <f>BF18+BK17</f>
        <v>3</v>
      </c>
      <c r="BL18" s="1">
        <f>BG18+BL17</f>
        <v>13</v>
      </c>
      <c r="BM18" s="1">
        <f>BH18+BM17</f>
        <v>0</v>
      </c>
      <c r="BN18" s="2">
        <f>BN17/F18</f>
        <v>1</v>
      </c>
      <c r="BO18" s="1"/>
      <c r="BP18" s="1">
        <f>BK18+BP17</f>
        <v>3</v>
      </c>
      <c r="BQ18" s="1">
        <f>BL18+BQ17</f>
        <v>13</v>
      </c>
      <c r="BR18" s="1">
        <f>BM18+BR17</f>
        <v>0</v>
      </c>
      <c r="BS18" s="2">
        <f>BS17/F18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P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9" sqref="F9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s="171" customFormat="1" x14ac:dyDescent="0.3">
      <c r="A4" s="164"/>
      <c r="B4" s="180" t="s">
        <v>121</v>
      </c>
      <c r="C4" s="164">
        <v>1</v>
      </c>
      <c r="D4" s="185">
        <v>4951</v>
      </c>
      <c r="E4" s="164">
        <v>11</v>
      </c>
      <c r="F4" s="164">
        <f>IF(B4="MAL",E4,IF(E4&gt;=11,E4+variables!$B$1,11))</f>
        <v>12</v>
      </c>
      <c r="G4" s="166">
        <f>$BS4/F4</f>
        <v>1</v>
      </c>
      <c r="H4" s="167">
        <v>11</v>
      </c>
      <c r="I4" s="167">
        <f>+H4+J4</f>
        <v>11</v>
      </c>
      <c r="J4" s="169"/>
      <c r="K4" s="170">
        <v>2023</v>
      </c>
      <c r="L4" s="170">
        <v>2023</v>
      </c>
      <c r="M4" s="170"/>
      <c r="N4" s="170"/>
      <c r="O4" s="170"/>
      <c r="P4" s="167">
        <f>SUM(M4:O4)+H4</f>
        <v>11</v>
      </c>
      <c r="Q4" s="170"/>
      <c r="R4" s="170"/>
      <c r="S4" s="170"/>
      <c r="T4" s="170"/>
      <c r="U4" s="164">
        <f>SUM(P4:T4)</f>
        <v>11</v>
      </c>
      <c r="V4" s="170"/>
      <c r="W4" s="170">
        <v>1</v>
      </c>
      <c r="X4" s="170"/>
      <c r="Y4" s="170"/>
      <c r="Z4" s="164">
        <f>SUM(U4:Y4)</f>
        <v>12</v>
      </c>
      <c r="AA4" s="170"/>
      <c r="AB4" s="170"/>
      <c r="AC4" s="170"/>
      <c r="AD4" s="170"/>
      <c r="AE4" s="164">
        <f>SUM(Z4:AD4)</f>
        <v>12</v>
      </c>
      <c r="AF4" s="170"/>
      <c r="AG4" s="170"/>
      <c r="AH4" s="170"/>
      <c r="AI4" s="170"/>
      <c r="AJ4" s="164">
        <f>SUM(AE4:AI4)</f>
        <v>12</v>
      </c>
      <c r="AK4" s="170"/>
      <c r="AL4" s="170"/>
      <c r="AM4" s="170"/>
      <c r="AN4" s="170"/>
      <c r="AO4" s="164">
        <f>SUM(AJ4:AN4)</f>
        <v>12</v>
      </c>
      <c r="AP4" s="170"/>
      <c r="AQ4" s="170"/>
      <c r="AR4" s="170"/>
      <c r="AS4" s="170"/>
      <c r="AT4" s="164">
        <f>SUM(AO4:AS4)</f>
        <v>12</v>
      </c>
      <c r="AU4" s="170"/>
      <c r="AV4" s="170"/>
      <c r="AW4" s="170"/>
      <c r="AX4" s="170"/>
      <c r="AY4" s="164">
        <f>SUM(AT4:AX4)</f>
        <v>12</v>
      </c>
      <c r="AZ4" s="170"/>
      <c r="BA4" s="170"/>
      <c r="BB4" s="170"/>
      <c r="BC4" s="170"/>
      <c r="BD4" s="164">
        <f>SUM(AY4:BC4)</f>
        <v>12</v>
      </c>
      <c r="BE4" s="170"/>
      <c r="BF4" s="170"/>
      <c r="BG4" s="170"/>
      <c r="BH4" s="170"/>
      <c r="BI4" s="164">
        <f>SUM(BD4:BH4)</f>
        <v>12</v>
      </c>
      <c r="BJ4" s="170"/>
      <c r="BK4" s="170"/>
      <c r="BL4" s="170"/>
      <c r="BM4" s="170"/>
      <c r="BN4" s="164">
        <f>SUM(BI4:BM4)</f>
        <v>12</v>
      </c>
      <c r="BO4" s="170"/>
      <c r="BP4" s="170"/>
      <c r="BQ4" s="170"/>
      <c r="BR4" s="170"/>
      <c r="BS4" s="164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AW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6" sqref="L6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s="171" customFormat="1" x14ac:dyDescent="0.3">
      <c r="A4" s="163"/>
      <c r="B4" s="164" t="s">
        <v>260</v>
      </c>
      <c r="C4" s="165">
        <v>2</v>
      </c>
      <c r="D4" s="185">
        <v>3883</v>
      </c>
      <c r="E4" s="177">
        <v>13</v>
      </c>
      <c r="F4" s="164"/>
      <c r="G4" s="166">
        <f>$BS4/E4</f>
        <v>1</v>
      </c>
      <c r="H4" s="167">
        <v>6</v>
      </c>
      <c r="I4" s="167">
        <f t="shared" ref="I4:I9" si="11">+H4+J4</f>
        <v>6</v>
      </c>
      <c r="J4" s="169"/>
      <c r="K4" s="176">
        <v>2025</v>
      </c>
      <c r="L4" s="170">
        <v>2024</v>
      </c>
      <c r="M4" s="170"/>
      <c r="N4" s="170"/>
      <c r="O4" s="170"/>
      <c r="P4" s="167">
        <f t="shared" ref="P4:P9" si="12">H4+SUM(M4:O4)</f>
        <v>6</v>
      </c>
      <c r="Q4" s="170"/>
      <c r="R4" s="170"/>
      <c r="S4" s="170"/>
      <c r="T4" s="170"/>
      <c r="U4" s="164">
        <f t="shared" si="0"/>
        <v>6</v>
      </c>
      <c r="V4" s="170"/>
      <c r="W4" s="170"/>
      <c r="X4" s="170"/>
      <c r="Y4" s="170"/>
      <c r="Z4" s="164">
        <f t="shared" si="1"/>
        <v>6</v>
      </c>
      <c r="AA4" s="170"/>
      <c r="AB4" s="170"/>
      <c r="AC4" s="170"/>
      <c r="AD4" s="170"/>
      <c r="AE4" s="164">
        <f t="shared" si="2"/>
        <v>6</v>
      </c>
      <c r="AF4" s="170"/>
      <c r="AG4" s="170"/>
      <c r="AH4" s="170">
        <v>7</v>
      </c>
      <c r="AI4" s="170"/>
      <c r="AJ4" s="164">
        <f t="shared" si="3"/>
        <v>13</v>
      </c>
      <c r="AK4" s="170"/>
      <c r="AL4" s="170"/>
      <c r="AM4" s="170"/>
      <c r="AN4" s="170"/>
      <c r="AO4" s="164">
        <f t="shared" si="4"/>
        <v>13</v>
      </c>
      <c r="AP4" s="170"/>
      <c r="AQ4" s="170"/>
      <c r="AR4" s="170"/>
      <c r="AS4" s="170"/>
      <c r="AT4" s="164">
        <f t="shared" si="5"/>
        <v>13</v>
      </c>
      <c r="AU4" s="170"/>
      <c r="AV4" s="170"/>
      <c r="AW4" s="170"/>
      <c r="AX4" s="170"/>
      <c r="AY4" s="164">
        <f t="shared" si="6"/>
        <v>13</v>
      </c>
      <c r="AZ4" s="170"/>
      <c r="BA4" s="170"/>
      <c r="BB4" s="170"/>
      <c r="BC4" s="170"/>
      <c r="BD4" s="164">
        <f t="shared" si="7"/>
        <v>13</v>
      </c>
      <c r="BE4" s="170"/>
      <c r="BF4" s="170"/>
      <c r="BG4" s="170"/>
      <c r="BH4" s="170"/>
      <c r="BI4" s="164">
        <f t="shared" si="8"/>
        <v>13</v>
      </c>
      <c r="BJ4" s="170"/>
      <c r="BK4" s="170"/>
      <c r="BL4" s="170"/>
      <c r="BM4" s="170"/>
      <c r="BN4" s="164">
        <f t="shared" si="9"/>
        <v>13</v>
      </c>
      <c r="BO4" s="170"/>
      <c r="BP4" s="170"/>
      <c r="BQ4" s="170"/>
      <c r="BR4" s="170"/>
      <c r="BS4" s="164">
        <f t="shared" si="10"/>
        <v>13</v>
      </c>
    </row>
    <row r="5" spans="1:71" s="171" customFormat="1" x14ac:dyDescent="0.3">
      <c r="A5" s="163"/>
      <c r="B5" s="164" t="s">
        <v>33</v>
      </c>
      <c r="C5" s="165">
        <v>3</v>
      </c>
      <c r="D5" s="185">
        <v>2978</v>
      </c>
      <c r="E5" s="177">
        <v>30</v>
      </c>
      <c r="F5" s="164"/>
      <c r="G5" s="166">
        <f t="shared" ref="G5:G9" si="13">$BS5/E5</f>
        <v>1</v>
      </c>
      <c r="H5" s="167">
        <v>27</v>
      </c>
      <c r="I5" s="167">
        <f t="shared" si="11"/>
        <v>27</v>
      </c>
      <c r="J5" s="169"/>
      <c r="K5" s="176">
        <v>2025</v>
      </c>
      <c r="L5" s="170">
        <v>2024</v>
      </c>
      <c r="M5" s="170"/>
      <c r="N5" s="170"/>
      <c r="O5" s="170"/>
      <c r="P5" s="167">
        <f t="shared" si="12"/>
        <v>27</v>
      </c>
      <c r="Q5" s="170"/>
      <c r="R5" s="170"/>
      <c r="S5" s="170"/>
      <c r="T5" s="170"/>
      <c r="U5" s="164">
        <f>SUM(P5:T5)</f>
        <v>27</v>
      </c>
      <c r="V5" s="170"/>
      <c r="W5" s="170"/>
      <c r="X5" s="170"/>
      <c r="Y5" s="170"/>
      <c r="Z5" s="164">
        <f t="shared" si="1"/>
        <v>27</v>
      </c>
      <c r="AA5" s="170"/>
      <c r="AB5" s="170"/>
      <c r="AC5" s="170"/>
      <c r="AD5" s="170"/>
      <c r="AE5" s="164">
        <f>SUM(Z5:AD5)</f>
        <v>27</v>
      </c>
      <c r="AF5" s="170"/>
      <c r="AG5" s="170"/>
      <c r="AH5" s="170"/>
      <c r="AI5" s="170"/>
      <c r="AJ5" s="164">
        <f t="shared" si="3"/>
        <v>27</v>
      </c>
      <c r="AK5" s="170"/>
      <c r="AL5" s="170"/>
      <c r="AM5" s="170"/>
      <c r="AN5" s="170"/>
      <c r="AO5" s="164">
        <f>SUM(AJ5:AN5)</f>
        <v>27</v>
      </c>
      <c r="AP5" s="170"/>
      <c r="AQ5" s="170"/>
      <c r="AR5" s="170"/>
      <c r="AS5" s="170"/>
      <c r="AT5" s="164">
        <f>SUM(AO5:AS5)</f>
        <v>27</v>
      </c>
      <c r="AU5" s="170"/>
      <c r="AV5" s="170"/>
      <c r="AW5" s="170"/>
      <c r="AX5" s="170"/>
      <c r="AY5" s="164">
        <f>SUM(AT5:AX5)</f>
        <v>27</v>
      </c>
      <c r="AZ5" s="170"/>
      <c r="BA5" s="170"/>
      <c r="BB5" s="170"/>
      <c r="BC5" s="170"/>
      <c r="BD5" s="164">
        <f>SUM(AY5:BC5)</f>
        <v>27</v>
      </c>
      <c r="BE5" s="170"/>
      <c r="BF5" s="170"/>
      <c r="BG5" s="170">
        <v>3</v>
      </c>
      <c r="BH5" s="170"/>
      <c r="BI5" s="164">
        <f t="shared" si="8"/>
        <v>30</v>
      </c>
      <c r="BJ5" s="170"/>
      <c r="BK5" s="170"/>
      <c r="BL5" s="170"/>
      <c r="BM5" s="170"/>
      <c r="BN5" s="164">
        <f>SUM(BI5:BM5)</f>
        <v>30</v>
      </c>
      <c r="BO5" s="170"/>
      <c r="BP5" s="170"/>
      <c r="BQ5" s="170"/>
      <c r="BR5" s="170"/>
      <c r="BS5" s="164">
        <f t="shared" si="10"/>
        <v>30</v>
      </c>
    </row>
    <row r="6" spans="1:71" s="88" customFormat="1" x14ac:dyDescent="0.3">
      <c r="A6" s="126"/>
      <c r="B6" s="84" t="s">
        <v>284</v>
      </c>
      <c r="C6" s="89">
        <v>42</v>
      </c>
      <c r="D6" s="90">
        <v>5220</v>
      </c>
      <c r="E6" s="124">
        <v>34</v>
      </c>
      <c r="F6" s="84"/>
      <c r="G6" s="85">
        <f t="shared" si="13"/>
        <v>0.97058823529411764</v>
      </c>
      <c r="H6" s="86">
        <v>11</v>
      </c>
      <c r="I6" s="86">
        <f t="shared" si="11"/>
        <v>12</v>
      </c>
      <c r="J6" s="93">
        <v>1</v>
      </c>
      <c r="K6" s="125">
        <v>2025</v>
      </c>
      <c r="L6" s="87">
        <v>2025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>
        <v>22</v>
      </c>
      <c r="AN6" s="87"/>
      <c r="AO6" s="84">
        <f>SUM(AJ6:AN6)</f>
        <v>33</v>
      </c>
      <c r="AP6" s="87"/>
      <c r="AQ6" s="87"/>
      <c r="AR6" s="87"/>
      <c r="AS6" s="87"/>
      <c r="AT6" s="84">
        <f>SUM(AO6:AS6)</f>
        <v>33</v>
      </c>
      <c r="AU6" s="87"/>
      <c r="AV6" s="87"/>
      <c r="AW6" s="87"/>
      <c r="AX6" s="87"/>
      <c r="AY6" s="84">
        <f>SUM(AT6:AX6)</f>
        <v>33</v>
      </c>
      <c r="AZ6" s="87"/>
      <c r="BA6" s="87"/>
      <c r="BB6" s="87"/>
      <c r="BC6" s="87"/>
      <c r="BD6" s="84">
        <f>SUM(AY6:BC6)</f>
        <v>33</v>
      </c>
      <c r="BE6" s="87"/>
      <c r="BF6" s="87"/>
      <c r="BG6" s="87"/>
      <c r="BH6" s="87"/>
      <c r="BI6" s="84">
        <f t="shared" si="8"/>
        <v>33</v>
      </c>
      <c r="BJ6" s="87"/>
      <c r="BK6" s="87"/>
      <c r="BL6" s="87"/>
      <c r="BM6" s="87"/>
      <c r="BN6" s="84">
        <f>SUM(BI6:BM6)</f>
        <v>33</v>
      </c>
      <c r="BO6" s="87"/>
      <c r="BP6" s="87"/>
      <c r="BQ6" s="87"/>
      <c r="BR6" s="87"/>
      <c r="BS6" s="84">
        <f t="shared" si="10"/>
        <v>33</v>
      </c>
    </row>
    <row r="7" spans="1:71" s="171" customFormat="1" x14ac:dyDescent="0.3">
      <c r="A7" s="172"/>
      <c r="B7" s="164" t="s">
        <v>261</v>
      </c>
      <c r="C7" s="165">
        <v>48</v>
      </c>
      <c r="D7" s="185">
        <v>2244</v>
      </c>
      <c r="E7" s="177">
        <v>32</v>
      </c>
      <c r="F7" s="164"/>
      <c r="G7" s="166">
        <f t="shared" si="13"/>
        <v>1.09375</v>
      </c>
      <c r="H7" s="167">
        <v>18</v>
      </c>
      <c r="I7" s="167">
        <f t="shared" si="11"/>
        <v>18</v>
      </c>
      <c r="J7" s="169"/>
      <c r="K7" s="176">
        <v>2025</v>
      </c>
      <c r="L7" s="170">
        <v>2025</v>
      </c>
      <c r="M7" s="170"/>
      <c r="N7" s="170"/>
      <c r="O7" s="170"/>
      <c r="P7" s="167">
        <f t="shared" si="12"/>
        <v>18</v>
      </c>
      <c r="Q7" s="170"/>
      <c r="R7" s="170"/>
      <c r="S7" s="170"/>
      <c r="T7" s="170"/>
      <c r="U7" s="164">
        <f t="shared" si="0"/>
        <v>18</v>
      </c>
      <c r="V7" s="170"/>
      <c r="W7" s="170"/>
      <c r="X7" s="170"/>
      <c r="Y7" s="170"/>
      <c r="Z7" s="164">
        <f t="shared" si="1"/>
        <v>18</v>
      </c>
      <c r="AA7" s="170"/>
      <c r="AB7" s="170"/>
      <c r="AC7" s="170"/>
      <c r="AD7" s="170"/>
      <c r="AE7" s="164">
        <f t="shared" si="2"/>
        <v>18</v>
      </c>
      <c r="AF7" s="170"/>
      <c r="AG7" s="170"/>
      <c r="AH7" s="170"/>
      <c r="AI7" s="170"/>
      <c r="AJ7" s="164">
        <f>SUM(AE7:AI7)</f>
        <v>18</v>
      </c>
      <c r="AK7" s="170"/>
      <c r="AL7" s="170"/>
      <c r="AM7" s="170"/>
      <c r="AN7" s="170"/>
      <c r="AO7" s="164">
        <f t="shared" si="4"/>
        <v>18</v>
      </c>
      <c r="AP7" s="170"/>
      <c r="AQ7" s="170"/>
      <c r="AR7" s="170">
        <v>14</v>
      </c>
      <c r="AS7" s="170">
        <v>1</v>
      </c>
      <c r="AT7" s="164">
        <f t="shared" si="5"/>
        <v>33</v>
      </c>
      <c r="AU7" s="170"/>
      <c r="AV7" s="170">
        <v>2</v>
      </c>
      <c r="AW7" s="170"/>
      <c r="AX7" s="170"/>
      <c r="AY7" s="164">
        <f t="shared" si="6"/>
        <v>35</v>
      </c>
      <c r="AZ7" s="170"/>
      <c r="BA7" s="170"/>
      <c r="BB7" s="170"/>
      <c r="BC7" s="170"/>
      <c r="BD7" s="164">
        <f t="shared" si="7"/>
        <v>35</v>
      </c>
      <c r="BE7" s="170"/>
      <c r="BF7" s="170"/>
      <c r="BG7" s="170"/>
      <c r="BH7" s="170"/>
      <c r="BI7" s="164">
        <f t="shared" si="8"/>
        <v>35</v>
      </c>
      <c r="BJ7" s="170"/>
      <c r="BK7" s="170"/>
      <c r="BL7" s="170"/>
      <c r="BM7" s="170"/>
      <c r="BN7" s="164">
        <f t="shared" si="9"/>
        <v>35</v>
      </c>
      <c r="BO7" s="170"/>
      <c r="BP7" s="170"/>
      <c r="BQ7" s="170"/>
      <c r="BR7" s="170"/>
      <c r="BS7" s="164">
        <f t="shared" si="10"/>
        <v>35</v>
      </c>
    </row>
    <row r="8" spans="1:71" s="171" customFormat="1" x14ac:dyDescent="0.3">
      <c r="A8" s="172"/>
      <c r="B8" s="164" t="s">
        <v>84</v>
      </c>
      <c r="C8" s="165">
        <v>62</v>
      </c>
      <c r="D8" s="185">
        <v>99</v>
      </c>
      <c r="E8" s="177">
        <v>13</v>
      </c>
      <c r="F8" s="164"/>
      <c r="G8" s="166">
        <f t="shared" si="13"/>
        <v>1.3076923076923077</v>
      </c>
      <c r="H8" s="167">
        <v>7</v>
      </c>
      <c r="I8" s="167">
        <f t="shared" si="11"/>
        <v>7</v>
      </c>
      <c r="J8" s="169"/>
      <c r="K8" s="176">
        <v>2025</v>
      </c>
      <c r="L8" s="170">
        <v>2025</v>
      </c>
      <c r="M8" s="170"/>
      <c r="N8" s="170"/>
      <c r="O8" s="170"/>
      <c r="P8" s="167">
        <f t="shared" si="12"/>
        <v>7</v>
      </c>
      <c r="Q8" s="170"/>
      <c r="R8" s="170"/>
      <c r="S8" s="170"/>
      <c r="T8" s="170"/>
      <c r="U8" s="164">
        <f t="shared" si="0"/>
        <v>7</v>
      </c>
      <c r="V8" s="170"/>
      <c r="W8" s="170"/>
      <c r="X8" s="170">
        <v>6</v>
      </c>
      <c r="Y8" s="170"/>
      <c r="Z8" s="164">
        <f t="shared" si="1"/>
        <v>13</v>
      </c>
      <c r="AA8" s="170"/>
      <c r="AB8" s="170"/>
      <c r="AC8" s="170"/>
      <c r="AD8" s="170"/>
      <c r="AE8" s="164">
        <f t="shared" si="2"/>
        <v>13</v>
      </c>
      <c r="AF8" s="170"/>
      <c r="AG8" s="170">
        <v>1</v>
      </c>
      <c r="AH8" s="170"/>
      <c r="AI8" s="170"/>
      <c r="AJ8" s="164">
        <f t="shared" si="3"/>
        <v>14</v>
      </c>
      <c r="AK8" s="170"/>
      <c r="AL8" s="170">
        <v>3</v>
      </c>
      <c r="AM8" s="170"/>
      <c r="AN8" s="170"/>
      <c r="AO8" s="164">
        <f t="shared" si="4"/>
        <v>17</v>
      </c>
      <c r="AP8" s="170"/>
      <c r="AQ8" s="170"/>
      <c r="AR8" s="170"/>
      <c r="AS8" s="170"/>
      <c r="AT8" s="164">
        <f t="shared" si="5"/>
        <v>17</v>
      </c>
      <c r="AU8" s="170"/>
      <c r="AV8" s="170"/>
      <c r="AW8" s="170"/>
      <c r="AX8" s="170"/>
      <c r="AY8" s="164">
        <f t="shared" si="6"/>
        <v>17</v>
      </c>
      <c r="AZ8" s="170"/>
      <c r="BA8" s="170"/>
      <c r="BB8" s="170"/>
      <c r="BC8" s="170"/>
      <c r="BD8" s="164">
        <f t="shared" si="7"/>
        <v>17</v>
      </c>
      <c r="BE8" s="170"/>
      <c r="BF8" s="170"/>
      <c r="BG8" s="170"/>
      <c r="BH8" s="170"/>
      <c r="BI8" s="164">
        <f t="shared" si="8"/>
        <v>17</v>
      </c>
      <c r="BJ8" s="170"/>
      <c r="BK8" s="170"/>
      <c r="BL8" s="170"/>
      <c r="BM8" s="170"/>
      <c r="BN8" s="164">
        <f t="shared" si="9"/>
        <v>17</v>
      </c>
      <c r="BO8" s="170"/>
      <c r="BP8" s="170"/>
      <c r="BQ8" s="170"/>
      <c r="BR8" s="170"/>
      <c r="BS8" s="164">
        <f t="shared" si="10"/>
        <v>17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0.90243902439024393</v>
      </c>
      <c r="H9" s="68">
        <v>29</v>
      </c>
      <c r="I9" s="68">
        <f t="shared" si="11"/>
        <v>31</v>
      </c>
      <c r="J9" s="78">
        <v>2</v>
      </c>
      <c r="K9" s="42">
        <v>2025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>
        <v>2</v>
      </c>
      <c r="AV9" s="9"/>
      <c r="AW9" s="9">
        <v>6</v>
      </c>
      <c r="AX9" s="9"/>
      <c r="AY9" s="1">
        <f>SUM(AT9:AX9)</f>
        <v>37</v>
      </c>
      <c r="AZ9" s="9"/>
      <c r="BA9" s="9"/>
      <c r="BB9" s="9"/>
      <c r="BC9" s="9"/>
      <c r="BD9" s="1">
        <f>SUM(AY9:BC9)</f>
        <v>37</v>
      </c>
      <c r="BE9" s="9"/>
      <c r="BF9" s="9"/>
      <c r="BG9" s="9"/>
      <c r="BH9" s="9"/>
      <c r="BI9" s="1">
        <f t="shared" si="8"/>
        <v>37</v>
      </c>
      <c r="BJ9" s="9"/>
      <c r="BK9" s="9"/>
      <c r="BL9" s="9"/>
      <c r="BM9" s="9"/>
      <c r="BN9" s="1">
        <f>SUM(BI9:BM9)</f>
        <v>37</v>
      </c>
      <c r="BO9" s="9"/>
      <c r="BP9" s="9"/>
      <c r="BQ9" s="9"/>
      <c r="BR9" s="9"/>
      <c r="BS9" s="1">
        <f>SUM(BN9:BR9)</f>
        <v>37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1</v>
      </c>
      <c r="AH10" s="1">
        <f>SUM(AH4:AH9)</f>
        <v>7</v>
      </c>
      <c r="AI10" s="1">
        <f>SUM(AI4:AI9)</f>
        <v>0</v>
      </c>
      <c r="AJ10" s="1">
        <f>SUM(AJ3:AJ9)</f>
        <v>112</v>
      </c>
      <c r="AK10" s="1">
        <f>SUM(AK4:AK9)</f>
        <v>0</v>
      </c>
      <c r="AL10" s="1">
        <f>SUM(AL4:AL9)</f>
        <v>3</v>
      </c>
      <c r="AM10" s="1">
        <f>SUM(AM4:AM9)</f>
        <v>22</v>
      </c>
      <c r="AN10" s="1">
        <f>SUM(AN4:AN9)</f>
        <v>0</v>
      </c>
      <c r="AO10" s="1">
        <f>SUM(AO3:AO9)</f>
        <v>137</v>
      </c>
      <c r="AP10" s="1">
        <f>SUM(AP4:AP9)</f>
        <v>0</v>
      </c>
      <c r="AQ10" s="1">
        <f>SUM(AQ4:AQ9)</f>
        <v>0</v>
      </c>
      <c r="AR10" s="1">
        <f>SUM(AR4:AR9)</f>
        <v>14</v>
      </c>
      <c r="AS10" s="1">
        <f>SUM(AS4:AS9)</f>
        <v>1</v>
      </c>
      <c r="AT10" s="1">
        <f>SUM(AT3:AT9)</f>
        <v>152</v>
      </c>
      <c r="AU10" s="1">
        <f>SUM(AU4:AU9)</f>
        <v>2</v>
      </c>
      <c r="AV10" s="1">
        <f>SUM(AV4:AV9)</f>
        <v>2</v>
      </c>
      <c r="AW10" s="1">
        <f>SUM(AW4:AW9)</f>
        <v>6</v>
      </c>
      <c r="AX10" s="1">
        <f>SUM(AX4:AX9)</f>
        <v>0</v>
      </c>
      <c r="AY10" s="1">
        <f>SUM(AY3:AY9)</f>
        <v>162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162</v>
      </c>
      <c r="BE10" s="1">
        <f>SUM(BE4:BE9)</f>
        <v>0</v>
      </c>
      <c r="BF10" s="1">
        <f>SUM(BF4:BF9)</f>
        <v>0</v>
      </c>
      <c r="BG10" s="1">
        <f>SUM(BG4:BG9)</f>
        <v>3</v>
      </c>
      <c r="BH10" s="1">
        <f>SUM(BH4:BH9)</f>
        <v>0</v>
      </c>
      <c r="BI10" s="1">
        <f>SUM(BI3:BI9)</f>
        <v>165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165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165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1.0060975609756098</v>
      </c>
      <c r="H11" s="68">
        <f>SUM(H3:H9)</f>
        <v>98</v>
      </c>
      <c r="I11" s="68">
        <f>SUM(I3:I9)</f>
        <v>101</v>
      </c>
      <c r="J11" s="68">
        <f>SUM(J3:J9)</f>
        <v>3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1</v>
      </c>
      <c r="AH11" s="1">
        <f>AC11+AH10</f>
        <v>13</v>
      </c>
      <c r="AI11" s="1">
        <f>AD11+AI10</f>
        <v>0</v>
      </c>
      <c r="AJ11" s="2">
        <f>AJ10/F11</f>
        <v>0.68292682926829273</v>
      </c>
      <c r="AK11" s="1"/>
      <c r="AL11" s="1">
        <f>AG11+AL10</f>
        <v>4</v>
      </c>
      <c r="AM11" s="1">
        <f>AH11+AM10</f>
        <v>35</v>
      </c>
      <c r="AN11" s="1">
        <f>AI11+AN10</f>
        <v>0</v>
      </c>
      <c r="AO11" s="2">
        <f>AO10/F11</f>
        <v>0.83536585365853655</v>
      </c>
      <c r="AP11" s="1"/>
      <c r="AQ11" s="1">
        <f>AL11+AQ10</f>
        <v>4</v>
      </c>
      <c r="AR11" s="1">
        <f>AM11+AR10</f>
        <v>49</v>
      </c>
      <c r="AS11" s="1">
        <f>AN11+AS10</f>
        <v>1</v>
      </c>
      <c r="AT11" s="2">
        <f>AT10/F11</f>
        <v>0.92682926829268297</v>
      </c>
      <c r="AU11" s="1"/>
      <c r="AV11" s="1">
        <f>AQ11+AV10</f>
        <v>6</v>
      </c>
      <c r="AW11" s="1">
        <f>AR11+AW10</f>
        <v>55</v>
      </c>
      <c r="AX11" s="1">
        <f>AS11+AX10</f>
        <v>1</v>
      </c>
      <c r="AY11" s="2">
        <f>AY10/F11</f>
        <v>0.98780487804878048</v>
      </c>
      <c r="AZ11" s="1"/>
      <c r="BA11" s="1">
        <f>AV11+BA10</f>
        <v>6</v>
      </c>
      <c r="BB11" s="1">
        <f>AW11+BB10</f>
        <v>55</v>
      </c>
      <c r="BC11" s="1">
        <f>AX11+BC10</f>
        <v>1</v>
      </c>
      <c r="BD11" s="2">
        <f>BD10/F11</f>
        <v>0.98780487804878048</v>
      </c>
      <c r="BE11" s="1"/>
      <c r="BF11" s="1">
        <f>BA11+BF10</f>
        <v>6</v>
      </c>
      <c r="BG11" s="1">
        <f>BB11+BG10</f>
        <v>58</v>
      </c>
      <c r="BH11" s="1">
        <f>BC11+BH10</f>
        <v>1</v>
      </c>
      <c r="BI11" s="2">
        <f>BI10/F11</f>
        <v>1.0060975609756098</v>
      </c>
      <c r="BJ11" s="1"/>
      <c r="BK11" s="1">
        <f>BF11+BK10</f>
        <v>6</v>
      </c>
      <c r="BL11" s="1">
        <f>BG11+BL10</f>
        <v>58</v>
      </c>
      <c r="BM11" s="1">
        <f>BH11+BM10</f>
        <v>1</v>
      </c>
      <c r="BN11" s="2">
        <f>BN10/F11</f>
        <v>1.0060975609756098</v>
      </c>
      <c r="BO11" s="1"/>
      <c r="BP11" s="1">
        <f>BK11+BP10</f>
        <v>6</v>
      </c>
      <c r="BQ11" s="1">
        <f>BL11+BQ10</f>
        <v>58</v>
      </c>
      <c r="BR11" s="1">
        <f>BM11+BR10</f>
        <v>1</v>
      </c>
      <c r="BS11" s="2">
        <f>BS10/F11</f>
        <v>1.0060975609756098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352</v>
      </c>
      <c r="B13" s="11" t="s">
        <v>353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0.84782608695652173</v>
      </c>
      <c r="H13" s="68">
        <v>12</v>
      </c>
      <c r="I13" s="68">
        <f>+H13+J13</f>
        <v>15</v>
      </c>
      <c r="J13" s="78">
        <v>3</v>
      </c>
      <c r="K13" s="9">
        <v>2025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>
        <v>7</v>
      </c>
      <c r="AN13" s="9"/>
      <c r="AO13" s="1">
        <f>SUM(AJ13:AN13)</f>
        <v>31</v>
      </c>
      <c r="AP13" s="9"/>
      <c r="AQ13" s="9"/>
      <c r="AR13" s="9">
        <v>2</v>
      </c>
      <c r="AS13" s="9">
        <v>1</v>
      </c>
      <c r="AT13" s="1">
        <f>SUM(AO13:AS13)</f>
        <v>34</v>
      </c>
      <c r="AU13" s="9"/>
      <c r="AV13" s="9"/>
      <c r="AW13" s="9"/>
      <c r="AX13" s="9"/>
      <c r="AY13" s="1">
        <f>SUM(AT13:AX13)</f>
        <v>34</v>
      </c>
      <c r="AZ13" s="9"/>
      <c r="BA13" s="9"/>
      <c r="BB13" s="9">
        <v>5</v>
      </c>
      <c r="BC13" s="9"/>
      <c r="BD13" s="1">
        <f>SUM(AY13:BC13)</f>
        <v>39</v>
      </c>
      <c r="BE13" s="9"/>
      <c r="BF13" s="9"/>
      <c r="BG13" s="9"/>
      <c r="BH13" s="9"/>
      <c r="BI13" s="1">
        <f>SUM(BD13:BH13)</f>
        <v>39</v>
      </c>
      <c r="BJ13" s="9"/>
      <c r="BK13" s="9"/>
      <c r="BL13" s="9"/>
      <c r="BM13" s="9"/>
      <c r="BN13" s="1">
        <f>SUM(BI13:BM13)</f>
        <v>39</v>
      </c>
      <c r="BO13" s="9"/>
      <c r="BP13" s="9"/>
      <c r="BQ13" s="9"/>
      <c r="BR13" s="9"/>
      <c r="BS13" s="1">
        <f>SUM(BN13:BR13)</f>
        <v>39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7</v>
      </c>
      <c r="AN14" s="1">
        <f t="shared" si="14"/>
        <v>0</v>
      </c>
      <c r="AO14" s="1">
        <f t="shared" si="14"/>
        <v>31</v>
      </c>
      <c r="AP14" s="1">
        <f t="shared" si="14"/>
        <v>0</v>
      </c>
      <c r="AQ14" s="1">
        <f t="shared" si="14"/>
        <v>0</v>
      </c>
      <c r="AR14" s="1">
        <f t="shared" si="14"/>
        <v>2</v>
      </c>
      <c r="AS14" s="1">
        <f t="shared" si="14"/>
        <v>1</v>
      </c>
      <c r="AT14" s="1">
        <f t="shared" si="14"/>
        <v>34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34</v>
      </c>
      <c r="AZ14" s="1">
        <f t="shared" si="14"/>
        <v>0</v>
      </c>
      <c r="BA14" s="1">
        <f t="shared" si="14"/>
        <v>0</v>
      </c>
      <c r="BB14" s="1">
        <f t="shared" si="14"/>
        <v>5</v>
      </c>
      <c r="BC14" s="1">
        <f t="shared" si="14"/>
        <v>0</v>
      </c>
      <c r="BD14" s="1">
        <f t="shared" si="14"/>
        <v>39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39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39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39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0.84782608695652173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7</v>
      </c>
      <c r="AN15" s="1">
        <f>AI15+AN14</f>
        <v>9</v>
      </c>
      <c r="AO15" s="2">
        <f>AO14/F15</f>
        <v>0.67391304347826086</v>
      </c>
      <c r="AP15" s="1"/>
      <c r="AQ15" s="1">
        <f>AL15+AQ14</f>
        <v>0</v>
      </c>
      <c r="AR15" s="1">
        <f>AM15+AR14</f>
        <v>9</v>
      </c>
      <c r="AS15" s="1">
        <f>AN15+AS14</f>
        <v>10</v>
      </c>
      <c r="AT15" s="2">
        <f>AT14/F15</f>
        <v>0.73913043478260865</v>
      </c>
      <c r="AU15" s="1"/>
      <c r="AV15" s="1">
        <f>AQ15+AV14</f>
        <v>0</v>
      </c>
      <c r="AW15" s="1">
        <f>AR15+AW14</f>
        <v>9</v>
      </c>
      <c r="AX15" s="1">
        <f>AS15+AX14</f>
        <v>10</v>
      </c>
      <c r="AY15" s="2">
        <f>AY14/F15</f>
        <v>0.73913043478260865</v>
      </c>
      <c r="AZ15" s="1"/>
      <c r="BA15" s="1">
        <f>AV15+BA14</f>
        <v>0</v>
      </c>
      <c r="BB15" s="1">
        <f>AW15+BB14</f>
        <v>14</v>
      </c>
      <c r="BC15" s="1">
        <f>AX15+BC14</f>
        <v>10</v>
      </c>
      <c r="BD15" s="2">
        <f>BD14/F15</f>
        <v>0.84782608695652173</v>
      </c>
      <c r="BE15" s="1"/>
      <c r="BF15" s="1">
        <f>BA15+BF14</f>
        <v>0</v>
      </c>
      <c r="BG15" s="1">
        <f>BB15+BG14</f>
        <v>14</v>
      </c>
      <c r="BH15" s="1">
        <f>BC15+BH14</f>
        <v>10</v>
      </c>
      <c r="BI15" s="2">
        <f>BI14/F15</f>
        <v>0.84782608695652173</v>
      </c>
      <c r="BJ15" s="1"/>
      <c r="BK15" s="1">
        <f>BF15+BK14</f>
        <v>0</v>
      </c>
      <c r="BL15" s="1">
        <f>BG15+BL14</f>
        <v>14</v>
      </c>
      <c r="BM15" s="1">
        <f>BH15+BM14</f>
        <v>10</v>
      </c>
      <c r="BN15" s="2">
        <f>BN14/F15</f>
        <v>0.84782608695652173</v>
      </c>
      <c r="BO15" s="1"/>
      <c r="BP15" s="1">
        <f>BK15+BP14</f>
        <v>0</v>
      </c>
      <c r="BQ15" s="1">
        <f>BL15+BQ14</f>
        <v>14</v>
      </c>
      <c r="BR15" s="1">
        <f>BM15+BR14</f>
        <v>10</v>
      </c>
      <c r="BS15" s="2">
        <f>BS14/F15</f>
        <v>0.84782608695652173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71" customFormat="1" x14ac:dyDescent="0.3">
      <c r="A18" s="164"/>
      <c r="B18" s="179" t="s">
        <v>298</v>
      </c>
      <c r="C18" s="165">
        <v>1</v>
      </c>
      <c r="D18" s="185">
        <v>738</v>
      </c>
      <c r="E18" s="177">
        <v>35</v>
      </c>
      <c r="F18" s="164"/>
      <c r="G18" s="166">
        <f>$BS18/E18</f>
        <v>1.0285714285714285</v>
      </c>
      <c r="H18" s="167">
        <v>7</v>
      </c>
      <c r="I18" s="167">
        <f>+H18+J18</f>
        <v>7</v>
      </c>
      <c r="J18" s="169"/>
      <c r="K18" s="164">
        <v>2025</v>
      </c>
      <c r="L18" s="176">
        <v>2024</v>
      </c>
      <c r="M18" s="170">
        <v>1</v>
      </c>
      <c r="N18" s="170"/>
      <c r="O18" s="170">
        <v>28</v>
      </c>
      <c r="P18" s="167">
        <f>H18+SUM(M18:O18)</f>
        <v>36</v>
      </c>
      <c r="Q18" s="170"/>
      <c r="R18" s="170"/>
      <c r="S18" s="170"/>
      <c r="T18" s="170"/>
      <c r="U18" s="164">
        <f>SUM(P18:T18)</f>
        <v>36</v>
      </c>
      <c r="V18" s="170"/>
      <c r="W18" s="170"/>
      <c r="X18" s="170"/>
      <c r="Y18" s="170"/>
      <c r="Z18" s="164">
        <f>SUM(U18:Y18)</f>
        <v>36</v>
      </c>
      <c r="AA18" s="170"/>
      <c r="AB18" s="170"/>
      <c r="AC18" s="170"/>
      <c r="AD18" s="170"/>
      <c r="AE18" s="164">
        <f>SUM(Z18:AD18)</f>
        <v>36</v>
      </c>
      <c r="AF18" s="170"/>
      <c r="AG18" s="170"/>
      <c r="AH18" s="170"/>
      <c r="AI18" s="170"/>
      <c r="AJ18" s="164">
        <f>SUM(AE18:AI18)</f>
        <v>36</v>
      </c>
      <c r="AK18" s="170"/>
      <c r="AL18" s="170"/>
      <c r="AM18" s="170"/>
      <c r="AN18" s="170"/>
      <c r="AO18" s="164">
        <f>SUM(AJ18:AN18)</f>
        <v>36</v>
      </c>
      <c r="AP18" s="170"/>
      <c r="AQ18" s="170"/>
      <c r="AR18" s="170"/>
      <c r="AS18" s="170"/>
      <c r="AT18" s="164">
        <f>SUM(AO18:AS18)</f>
        <v>36</v>
      </c>
      <c r="AU18" s="170"/>
      <c r="AV18" s="170"/>
      <c r="AW18" s="170"/>
      <c r="AX18" s="170"/>
      <c r="AY18" s="164">
        <f>SUM(AT18:AX18)</f>
        <v>36</v>
      </c>
      <c r="AZ18" s="170"/>
      <c r="BA18" s="170"/>
      <c r="BB18" s="170"/>
      <c r="BC18" s="170"/>
      <c r="BD18" s="164">
        <f>SUM(AY18:BC18)</f>
        <v>36</v>
      </c>
      <c r="BE18" s="170"/>
      <c r="BF18" s="170"/>
      <c r="BG18" s="170"/>
      <c r="BH18" s="170"/>
      <c r="BI18" s="164">
        <f>SUM(BD18:BH18)</f>
        <v>36</v>
      </c>
      <c r="BJ18" s="170"/>
      <c r="BK18" s="170"/>
      <c r="BL18" s="170"/>
      <c r="BM18" s="170"/>
      <c r="BN18" s="164">
        <f>SUM(BI18:BM18)</f>
        <v>36</v>
      </c>
      <c r="BO18" s="170"/>
      <c r="BP18" s="170"/>
      <c r="BQ18" s="170"/>
      <c r="BR18" s="170"/>
      <c r="BS18" s="164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0.9285714285714286</v>
      </c>
      <c r="H19" s="73">
        <v>17</v>
      </c>
      <c r="I19" s="68">
        <f>+H19+J19</f>
        <v>17</v>
      </c>
      <c r="J19" s="73"/>
      <c r="K19" s="1">
        <v>2025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>
        <v>3</v>
      </c>
      <c r="AS19" s="1"/>
      <c r="AT19" s="1">
        <f>SUM(AO19:AS19)</f>
        <v>22</v>
      </c>
      <c r="AU19" s="1"/>
      <c r="AV19" s="111"/>
      <c r="AW19" s="1"/>
      <c r="AX19" s="111"/>
      <c r="AY19" s="1">
        <f>SUM(AT19:AX19)</f>
        <v>22</v>
      </c>
      <c r="AZ19" s="111"/>
      <c r="BA19" s="1"/>
      <c r="BB19" s="1">
        <v>4</v>
      </c>
      <c r="BC19" s="112"/>
      <c r="BD19" s="1">
        <f>SUM(AY19:BC19)</f>
        <v>26</v>
      </c>
      <c r="BE19" s="1"/>
      <c r="BF19" s="1"/>
      <c r="BG19" s="1"/>
      <c r="BH19" s="1"/>
      <c r="BI19" s="1">
        <f>SUM(BD19:BH19)</f>
        <v>26</v>
      </c>
      <c r="BJ19" s="44"/>
      <c r="BK19" s="1"/>
      <c r="BL19" s="1"/>
      <c r="BM19" s="1"/>
      <c r="BN19" s="1">
        <f>SUM(BI19:BM19)</f>
        <v>26</v>
      </c>
      <c r="BO19" s="1"/>
      <c r="BP19" s="1"/>
      <c r="BQ19" s="1"/>
      <c r="BR19" s="1"/>
      <c r="BS19" s="1">
        <f>SUM(BN19:BR19)</f>
        <v>26</v>
      </c>
    </row>
    <row r="20" spans="1:71" x14ac:dyDescent="0.3">
      <c r="A20" s="1"/>
      <c r="B20" s="4" t="s">
        <v>321</v>
      </c>
      <c r="C20" s="14">
        <v>69</v>
      </c>
      <c r="D20" s="10">
        <v>775</v>
      </c>
      <c r="E20" s="103">
        <v>26</v>
      </c>
      <c r="F20" s="1"/>
      <c r="G20" s="2">
        <f t="shared" si="15"/>
        <v>0.84615384615384615</v>
      </c>
      <c r="H20" s="68">
        <v>21</v>
      </c>
      <c r="I20" s="68">
        <f>+H20+J20</f>
        <v>22</v>
      </c>
      <c r="J20" s="78">
        <v>1</v>
      </c>
      <c r="K20" s="1">
        <v>2025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3</v>
      </c>
      <c r="AS21" s="1">
        <f t="shared" si="16"/>
        <v>0</v>
      </c>
      <c r="AT21" s="1">
        <f t="shared" si="16"/>
        <v>80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80</v>
      </c>
      <c r="AZ21" s="1">
        <f t="shared" si="16"/>
        <v>0</v>
      </c>
      <c r="BA21" s="1">
        <f t="shared" si="16"/>
        <v>0</v>
      </c>
      <c r="BB21" s="1">
        <f t="shared" si="16"/>
        <v>4</v>
      </c>
      <c r="BC21" s="1">
        <f t="shared" si="16"/>
        <v>0</v>
      </c>
      <c r="BD21" s="1">
        <f t="shared" si="16"/>
        <v>84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84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84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84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0.93333333333333335</v>
      </c>
      <c r="H22" s="73">
        <f>SUM(H17:H20)</f>
        <v>45</v>
      </c>
      <c r="I22" s="73">
        <f>SUM(I17:I20)</f>
        <v>46</v>
      </c>
      <c r="J22" s="73">
        <f>SUM(J17:J20)</f>
        <v>1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0.88888888888888884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0.88888888888888884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0.93333333333333335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0.93333333333333335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0.93333333333333335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0.93333333333333335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X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20" sqref="L20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70" t="s">
        <v>301</v>
      </c>
      <c r="N1" s="271"/>
      <c r="O1" s="271"/>
      <c r="P1" s="272"/>
      <c r="Q1" s="270" t="s">
        <v>114</v>
      </c>
      <c r="R1" s="271"/>
      <c r="S1" s="271"/>
      <c r="T1" s="271"/>
      <c r="U1" s="272"/>
      <c r="V1" s="270" t="s">
        <v>259</v>
      </c>
      <c r="W1" s="271"/>
      <c r="X1" s="271"/>
      <c r="Y1" s="271"/>
      <c r="Z1" s="272"/>
      <c r="AA1" s="270" t="s">
        <v>128</v>
      </c>
      <c r="AB1" s="271"/>
      <c r="AC1" s="271"/>
      <c r="AD1" s="271"/>
      <c r="AE1" s="272"/>
      <c r="AF1" s="270" t="s">
        <v>129</v>
      </c>
      <c r="AG1" s="271"/>
      <c r="AH1" s="271"/>
      <c r="AI1" s="271"/>
      <c r="AJ1" s="272"/>
      <c r="AK1" s="270" t="s">
        <v>67</v>
      </c>
      <c r="AL1" s="271"/>
      <c r="AM1" s="271"/>
      <c r="AN1" s="271"/>
      <c r="AO1" s="272"/>
      <c r="AP1" s="270" t="s">
        <v>68</v>
      </c>
      <c r="AQ1" s="271"/>
      <c r="AR1" s="271"/>
      <c r="AS1" s="271"/>
      <c r="AT1" s="272"/>
      <c r="AU1" s="270" t="s">
        <v>47</v>
      </c>
      <c r="AV1" s="271"/>
      <c r="AW1" s="271"/>
      <c r="AX1" s="271"/>
      <c r="AY1" s="272"/>
      <c r="AZ1" s="270" t="s">
        <v>48</v>
      </c>
      <c r="BA1" s="271"/>
      <c r="BB1" s="271"/>
      <c r="BC1" s="271"/>
      <c r="BD1" s="272"/>
      <c r="BE1" s="270" t="s">
        <v>42</v>
      </c>
      <c r="BF1" s="271"/>
      <c r="BG1" s="271"/>
      <c r="BH1" s="271"/>
      <c r="BI1" s="272"/>
      <c r="BJ1" s="270" t="s">
        <v>202</v>
      </c>
      <c r="BK1" s="271"/>
      <c r="BL1" s="271"/>
      <c r="BM1" s="271"/>
      <c r="BN1" s="272"/>
      <c r="BO1" s="270" t="s">
        <v>283</v>
      </c>
      <c r="BP1" s="271"/>
      <c r="BQ1" s="271"/>
      <c r="BR1" s="271"/>
      <c r="BS1" s="272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317</v>
      </c>
      <c r="F2" s="7" t="s">
        <v>147</v>
      </c>
      <c r="G2" s="7" t="s">
        <v>131</v>
      </c>
      <c r="H2" s="75" t="s">
        <v>316</v>
      </c>
      <c r="I2" s="75" t="s">
        <v>315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 t="shared" ref="AE3:AE8" si="0">SUM(Z3:AD3)</f>
        <v>0</v>
      </c>
      <c r="AF3" s="8"/>
      <c r="AG3" s="8"/>
      <c r="AH3" s="8"/>
      <c r="AI3" s="8"/>
      <c r="AJ3" s="1">
        <f t="shared" ref="AJ3:AJ8" si="1">SUM(AE3:AI3)</f>
        <v>0</v>
      </c>
      <c r="AK3" s="8"/>
      <c r="AL3" s="8"/>
      <c r="AM3" s="8"/>
      <c r="AN3" s="8"/>
      <c r="AO3" s="1">
        <f t="shared" ref="AO3:AO8" si="2">SUM(AJ3:AN3)</f>
        <v>0</v>
      </c>
      <c r="AP3" s="8"/>
      <c r="AQ3" s="8"/>
      <c r="AR3" s="8"/>
      <c r="AS3" s="8"/>
      <c r="AT3" s="1">
        <f t="shared" ref="AT3:AT8" si="3">SUM(AO3:AS3)</f>
        <v>0</v>
      </c>
      <c r="AU3" s="8"/>
      <c r="AV3" s="8"/>
      <c r="AW3" s="8"/>
      <c r="AX3" s="8"/>
      <c r="AY3" s="1">
        <f t="shared" ref="AY3:AY8" si="4">SUM(AT3:AX3)</f>
        <v>0</v>
      </c>
      <c r="AZ3" s="8"/>
      <c r="BA3" s="8"/>
      <c r="BB3" s="8"/>
      <c r="BC3" s="8"/>
      <c r="BD3" s="1">
        <f t="shared" ref="BD3:BD8" si="5">SUM(AY3:BC3)</f>
        <v>0</v>
      </c>
      <c r="BE3" s="8"/>
      <c r="BF3" s="8"/>
      <c r="BG3" s="8"/>
      <c r="BH3" s="8"/>
      <c r="BI3" s="1">
        <f t="shared" ref="BI3:BI8" si="6">SUM(BD3:BH3)</f>
        <v>0</v>
      </c>
      <c r="BJ3" s="8"/>
      <c r="BK3" s="8"/>
      <c r="BL3" s="8"/>
      <c r="BM3" s="8"/>
      <c r="BN3" s="1">
        <f t="shared" ref="BN3:BN8" si="7">SUM(BI3:BM3)</f>
        <v>0</v>
      </c>
      <c r="BO3" s="8"/>
      <c r="BP3" s="8"/>
      <c r="BQ3" s="8"/>
      <c r="BR3" s="8"/>
      <c r="BS3" s="1">
        <f t="shared" ref="BS3:BS8" si="8">SUM(BN3:BR3)</f>
        <v>0</v>
      </c>
    </row>
    <row r="4" spans="1:71" x14ac:dyDescent="0.3">
      <c r="A4" s="1"/>
      <c r="B4" s="117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0.67307692307692313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>
        <v>23</v>
      </c>
      <c r="AD4" s="9">
        <v>1</v>
      </c>
      <c r="AE4" s="1">
        <f t="shared" si="0"/>
        <v>30</v>
      </c>
      <c r="AF4" s="9"/>
      <c r="AG4" s="9"/>
      <c r="AH4" s="9"/>
      <c r="AI4" s="9"/>
      <c r="AJ4" s="1">
        <f t="shared" si="1"/>
        <v>30</v>
      </c>
      <c r="AK4" s="9"/>
      <c r="AL4" s="9">
        <v>1</v>
      </c>
      <c r="AM4" s="9">
        <v>4</v>
      </c>
      <c r="AN4" s="9"/>
      <c r="AO4" s="1">
        <f t="shared" si="2"/>
        <v>35</v>
      </c>
      <c r="AP4" s="9"/>
      <c r="AQ4" s="9"/>
      <c r="AR4" s="9"/>
      <c r="AS4" s="9"/>
      <c r="AT4" s="1">
        <f t="shared" si="3"/>
        <v>35</v>
      </c>
      <c r="AU4" s="9"/>
      <c r="AV4" s="9"/>
      <c r="AW4" s="9"/>
      <c r="AX4" s="9"/>
      <c r="AY4" s="1">
        <f t="shared" si="4"/>
        <v>35</v>
      </c>
      <c r="AZ4" s="9"/>
      <c r="BA4" s="9"/>
      <c r="BB4" s="9"/>
      <c r="BC4" s="9"/>
      <c r="BD4" s="1">
        <f t="shared" si="5"/>
        <v>35</v>
      </c>
      <c r="BE4" s="9"/>
      <c r="BF4" s="9"/>
      <c r="BG4" s="9"/>
      <c r="BH4" s="9"/>
      <c r="BI4" s="1">
        <f t="shared" si="6"/>
        <v>35</v>
      </c>
      <c r="BJ4" s="9"/>
      <c r="BK4" s="9"/>
      <c r="BL4" s="9"/>
      <c r="BM4" s="9"/>
      <c r="BN4" s="1">
        <f t="shared" si="7"/>
        <v>35</v>
      </c>
      <c r="BO4" s="9"/>
      <c r="BP4" s="9"/>
      <c r="BQ4" s="9"/>
      <c r="BR4" s="9"/>
      <c r="BS4" s="1">
        <f t="shared" si="8"/>
        <v>35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8" si="9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 t="shared" si="0"/>
        <v>4</v>
      </c>
      <c r="AF5" s="9"/>
      <c r="AG5" s="9"/>
      <c r="AH5" s="9"/>
      <c r="AI5" s="9"/>
      <c r="AJ5" s="1">
        <f t="shared" si="1"/>
        <v>4</v>
      </c>
      <c r="AK5" s="9"/>
      <c r="AL5" s="9"/>
      <c r="AM5" s="9"/>
      <c r="AN5" s="9"/>
      <c r="AO5" s="1">
        <f t="shared" si="2"/>
        <v>4</v>
      </c>
      <c r="AP5" s="9"/>
      <c r="AQ5" s="9"/>
      <c r="AR5" s="9"/>
      <c r="AS5" s="9"/>
      <c r="AT5" s="1">
        <f t="shared" si="3"/>
        <v>4</v>
      </c>
      <c r="AU5" s="9"/>
      <c r="AV5" s="9"/>
      <c r="AW5" s="9"/>
      <c r="AX5" s="9"/>
      <c r="AY5" s="1">
        <f t="shared" si="4"/>
        <v>4</v>
      </c>
      <c r="AZ5" s="9"/>
      <c r="BA5" s="9"/>
      <c r="BB5" s="9"/>
      <c r="BC5" s="9"/>
      <c r="BD5" s="1">
        <f t="shared" si="5"/>
        <v>4</v>
      </c>
      <c r="BE5" s="9"/>
      <c r="BF5" s="9"/>
      <c r="BG5" s="9"/>
      <c r="BH5" s="9"/>
      <c r="BI5" s="1">
        <f t="shared" si="6"/>
        <v>4</v>
      </c>
      <c r="BJ5" s="9"/>
      <c r="BK5" s="9"/>
      <c r="BL5" s="9"/>
      <c r="BM5" s="9"/>
      <c r="BN5" s="1">
        <f t="shared" si="7"/>
        <v>4</v>
      </c>
      <c r="BO5" s="9"/>
      <c r="BP5" s="9"/>
      <c r="BQ5" s="9"/>
      <c r="BR5" s="9"/>
      <c r="BS5" s="1">
        <f t="shared" si="8"/>
        <v>4</v>
      </c>
    </row>
    <row r="6" spans="1:71" s="162" customFormat="1" x14ac:dyDescent="0.3">
      <c r="A6" s="157"/>
      <c r="B6" s="157" t="s">
        <v>389</v>
      </c>
      <c r="C6" s="157">
        <v>4</v>
      </c>
      <c r="D6" s="230"/>
      <c r="E6" s="231"/>
      <c r="F6" s="157"/>
      <c r="G6" s="227"/>
      <c r="H6" s="228">
        <v>2</v>
      </c>
      <c r="I6" s="158">
        <f t="shared" ref="I6" si="10">+H6+J6</f>
        <v>3</v>
      </c>
      <c r="J6" s="159">
        <v>1</v>
      </c>
      <c r="K6" s="229"/>
      <c r="L6" s="229">
        <v>2024</v>
      </c>
      <c r="M6" s="161"/>
      <c r="N6" s="161"/>
      <c r="O6" s="161"/>
      <c r="P6" s="158"/>
      <c r="Q6" s="161"/>
      <c r="R6" s="161"/>
      <c r="S6" s="161"/>
      <c r="T6" s="161"/>
      <c r="U6" s="157"/>
      <c r="V6" s="161"/>
      <c r="W6" s="161"/>
      <c r="X6" s="161"/>
      <c r="Y6" s="161"/>
      <c r="Z6" s="157"/>
      <c r="AA6" s="161"/>
      <c r="AB6" s="161">
        <v>1</v>
      </c>
      <c r="AC6" s="161">
        <v>24</v>
      </c>
      <c r="AD6" s="161"/>
      <c r="AE6" s="157">
        <f t="shared" si="0"/>
        <v>25</v>
      </c>
      <c r="AF6" s="161"/>
      <c r="AG6" s="161">
        <v>4</v>
      </c>
      <c r="AH6" s="161">
        <v>2</v>
      </c>
      <c r="AI6" s="161"/>
      <c r="AJ6" s="157">
        <f t="shared" si="1"/>
        <v>31</v>
      </c>
      <c r="AK6" s="161"/>
      <c r="AL6" s="161">
        <v>3</v>
      </c>
      <c r="AM6" s="161"/>
      <c r="AN6" s="161"/>
      <c r="AO6" s="157">
        <f t="shared" si="2"/>
        <v>34</v>
      </c>
      <c r="AP6" s="161"/>
      <c r="AQ6" s="161"/>
      <c r="AR6" s="161"/>
      <c r="AS6" s="161"/>
      <c r="AT6" s="157">
        <f t="shared" si="3"/>
        <v>34</v>
      </c>
      <c r="AU6" s="161"/>
      <c r="AV6" s="161"/>
      <c r="AW6" s="161"/>
      <c r="AX6" s="161"/>
      <c r="AY6" s="157">
        <f t="shared" si="4"/>
        <v>34</v>
      </c>
      <c r="AZ6" s="161"/>
      <c r="BA6" s="161"/>
      <c r="BB6" s="161"/>
      <c r="BC6" s="161"/>
      <c r="BD6" s="157">
        <f t="shared" si="5"/>
        <v>34</v>
      </c>
      <c r="BE6" s="161"/>
      <c r="BF6" s="161"/>
      <c r="BG6" s="161"/>
      <c r="BH6" s="161"/>
      <c r="BI6" s="157">
        <f t="shared" si="6"/>
        <v>34</v>
      </c>
      <c r="BJ6" s="161"/>
      <c r="BK6" s="161"/>
      <c r="BL6" s="161"/>
      <c r="BM6" s="161"/>
      <c r="BN6" s="157">
        <f t="shared" si="7"/>
        <v>34</v>
      </c>
      <c r="BO6" s="161"/>
      <c r="BP6" s="161"/>
      <c r="BQ6" s="161"/>
      <c r="BR6" s="161"/>
      <c r="BS6" s="157">
        <f t="shared" si="8"/>
        <v>34</v>
      </c>
    </row>
    <row r="7" spans="1:71" s="88" customFormat="1" x14ac:dyDescent="0.3">
      <c r="A7" s="84"/>
      <c r="B7" s="84" t="s">
        <v>54</v>
      </c>
      <c r="C7" s="84">
        <v>6</v>
      </c>
      <c r="D7" s="127">
        <v>8773</v>
      </c>
      <c r="E7" s="119">
        <v>60</v>
      </c>
      <c r="F7" s="84"/>
      <c r="G7" s="91">
        <f t="shared" si="9"/>
        <v>0.56666666666666665</v>
      </c>
      <c r="H7" s="92">
        <v>11</v>
      </c>
      <c r="I7" s="92">
        <f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>H7+SUM(M7:O7)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>
        <v>3</v>
      </c>
      <c r="AC7" s="87">
        <v>20</v>
      </c>
      <c r="AD7" s="87"/>
      <c r="AE7" s="84">
        <f t="shared" si="0"/>
        <v>34</v>
      </c>
      <c r="AF7" s="87"/>
      <c r="AG7" s="87"/>
      <c r="AH7" s="87"/>
      <c r="AI7" s="87"/>
      <c r="AJ7" s="84">
        <f t="shared" si="1"/>
        <v>34</v>
      </c>
      <c r="AK7" s="87"/>
      <c r="AL7" s="87"/>
      <c r="AM7" s="87"/>
      <c r="AN7" s="87"/>
      <c r="AO7" s="84">
        <f t="shared" si="2"/>
        <v>34</v>
      </c>
      <c r="AP7" s="87"/>
      <c r="AQ7" s="87"/>
      <c r="AR7" s="87"/>
      <c r="AS7" s="87"/>
      <c r="AT7" s="84">
        <f t="shared" si="3"/>
        <v>34</v>
      </c>
      <c r="AU7" s="87"/>
      <c r="AV7" s="87"/>
      <c r="AW7" s="87"/>
      <c r="AX7" s="87"/>
      <c r="AY7" s="84">
        <f t="shared" si="4"/>
        <v>34</v>
      </c>
      <c r="AZ7" s="87"/>
      <c r="BA7" s="87"/>
      <c r="BB7" s="87"/>
      <c r="BC7" s="87"/>
      <c r="BD7" s="84">
        <f t="shared" si="5"/>
        <v>34</v>
      </c>
      <c r="BE7" s="87"/>
      <c r="BF7" s="87"/>
      <c r="BG7" s="87"/>
      <c r="BH7" s="87"/>
      <c r="BI7" s="84">
        <f t="shared" si="6"/>
        <v>34</v>
      </c>
      <c r="BJ7" s="87"/>
      <c r="BK7" s="87"/>
      <c r="BL7" s="87"/>
      <c r="BM7" s="87"/>
      <c r="BN7" s="84">
        <f t="shared" si="7"/>
        <v>34</v>
      </c>
      <c r="BO7" s="87"/>
      <c r="BP7" s="87"/>
      <c r="BQ7" s="87"/>
      <c r="BR7" s="87"/>
      <c r="BS7" s="84">
        <f t="shared" si="8"/>
        <v>34</v>
      </c>
    </row>
    <row r="8" spans="1:71" x14ac:dyDescent="0.3">
      <c r="A8" s="1"/>
      <c r="B8" s="1" t="s">
        <v>55</v>
      </c>
      <c r="C8" s="1">
        <v>7</v>
      </c>
      <c r="D8" s="18" t="s">
        <v>161</v>
      </c>
      <c r="E8" s="11">
        <v>36</v>
      </c>
      <c r="F8" s="1"/>
      <c r="G8" s="5">
        <f t="shared" si="9"/>
        <v>0.83333333333333337</v>
      </c>
      <c r="H8" s="73">
        <v>15</v>
      </c>
      <c r="I8" s="73">
        <f>+H8+J8</f>
        <v>15</v>
      </c>
      <c r="J8" s="78"/>
      <c r="K8" s="8">
        <v>2025</v>
      </c>
      <c r="L8" s="8">
        <v>2024</v>
      </c>
      <c r="M8" s="9"/>
      <c r="N8" s="9"/>
      <c r="O8" s="9"/>
      <c r="P8" s="68">
        <f>H8+SUM(M8:O8)</f>
        <v>15</v>
      </c>
      <c r="Q8" s="9"/>
      <c r="R8" s="9"/>
      <c r="S8" s="9"/>
      <c r="T8" s="9"/>
      <c r="U8" s="1">
        <f>SUM(P8:T8)</f>
        <v>15</v>
      </c>
      <c r="V8" s="9"/>
      <c r="W8" s="9"/>
      <c r="X8" s="9"/>
      <c r="Y8" s="9"/>
      <c r="Z8" s="1">
        <f>SUM(U8:Y8)</f>
        <v>15</v>
      </c>
      <c r="AA8" s="9"/>
      <c r="AB8" s="9">
        <v>3</v>
      </c>
      <c r="AC8" s="9"/>
      <c r="AD8" s="9"/>
      <c r="AE8" s="1">
        <f t="shared" si="0"/>
        <v>18</v>
      </c>
      <c r="AF8" s="9"/>
      <c r="AG8" s="9"/>
      <c r="AH8" s="9"/>
      <c r="AI8" s="9"/>
      <c r="AJ8" s="1">
        <f t="shared" si="1"/>
        <v>18</v>
      </c>
      <c r="AK8" s="9"/>
      <c r="AL8" s="9">
        <v>1</v>
      </c>
      <c r="AM8" s="9">
        <v>10</v>
      </c>
      <c r="AN8" s="9">
        <v>1</v>
      </c>
      <c r="AO8" s="1">
        <f t="shared" si="2"/>
        <v>30</v>
      </c>
      <c r="AP8" s="9"/>
      <c r="AQ8" s="9"/>
      <c r="AR8" s="9"/>
      <c r="AS8" s="9"/>
      <c r="AT8" s="1">
        <f t="shared" si="3"/>
        <v>30</v>
      </c>
      <c r="AU8" s="9"/>
      <c r="AV8" s="9"/>
      <c r="AW8" s="9"/>
      <c r="AX8" s="9"/>
      <c r="AY8" s="1">
        <f t="shared" si="4"/>
        <v>30</v>
      </c>
      <c r="AZ8" s="9"/>
      <c r="BA8" s="9"/>
      <c r="BB8" s="9"/>
      <c r="BC8" s="9"/>
      <c r="BD8" s="1">
        <f t="shared" si="5"/>
        <v>30</v>
      </c>
      <c r="BE8" s="9"/>
      <c r="BF8" s="9"/>
      <c r="BG8" s="9"/>
      <c r="BH8" s="9"/>
      <c r="BI8" s="1">
        <f t="shared" si="6"/>
        <v>30</v>
      </c>
      <c r="BJ8" s="9"/>
      <c r="BK8" s="9"/>
      <c r="BL8" s="9"/>
      <c r="BM8" s="9"/>
      <c r="BN8" s="1">
        <f t="shared" si="7"/>
        <v>30</v>
      </c>
      <c r="BO8" s="9"/>
      <c r="BP8" s="9"/>
      <c r="BQ8" s="9"/>
      <c r="BR8" s="9"/>
      <c r="BS8" s="1">
        <f t="shared" si="8"/>
        <v>30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0</v>
      </c>
      <c r="O9" s="1">
        <f>SUM(O4:O8)</f>
        <v>0</v>
      </c>
      <c r="P9" s="68">
        <f>SUM(P3:P8)</f>
        <v>36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36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36</v>
      </c>
      <c r="AA9" s="1">
        <f>SUM(AA4:AA8)</f>
        <v>0</v>
      </c>
      <c r="AB9" s="1">
        <f>SUM(AB4:AB8)</f>
        <v>7</v>
      </c>
      <c r="AC9" s="1">
        <f>SUM(AC4:AC8)</f>
        <v>67</v>
      </c>
      <c r="AD9" s="1">
        <f>SUM(AD4:AD8)</f>
        <v>1</v>
      </c>
      <c r="AE9" s="1">
        <f>SUM(AE3:AE8)</f>
        <v>111</v>
      </c>
      <c r="AF9" s="1">
        <f>SUM(AF4:AF8)</f>
        <v>0</v>
      </c>
      <c r="AG9" s="1">
        <f>SUM(AG4:AG8)</f>
        <v>4</v>
      </c>
      <c r="AH9" s="1">
        <f>SUM(AH4:AH8)</f>
        <v>2</v>
      </c>
      <c r="AI9" s="1">
        <f>SUM(AI4:AI8)</f>
        <v>0</v>
      </c>
      <c r="AJ9" s="1">
        <f>SUM(AJ3:AJ8)</f>
        <v>117</v>
      </c>
      <c r="AK9" s="1">
        <f>SUM(AK4:AK8)</f>
        <v>0</v>
      </c>
      <c r="AL9" s="1">
        <f>SUM(AL4:AL8)</f>
        <v>5</v>
      </c>
      <c r="AM9" s="1">
        <f>SUM(AM4:AM8)</f>
        <v>14</v>
      </c>
      <c r="AN9" s="1">
        <f>SUM(AN4:AN8)</f>
        <v>1</v>
      </c>
      <c r="AO9" s="1">
        <f>SUM(AO3:AO8)</f>
        <v>137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137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137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137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137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137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137</v>
      </c>
    </row>
    <row r="10" spans="1:71" x14ac:dyDescent="0.3">
      <c r="A10" s="1"/>
      <c r="B10" s="1" t="s">
        <v>218</v>
      </c>
      <c r="C10" s="1">
        <f>COUNT(C4:C8)</f>
        <v>5</v>
      </c>
      <c r="D10" s="1"/>
      <c r="E10" s="1">
        <f>SUM(E3:E8)</f>
        <v>161</v>
      </c>
      <c r="F10" s="1">
        <f>SUM(E3:E8)+1</f>
        <v>162</v>
      </c>
      <c r="G10" s="2">
        <f>$BS9/F10</f>
        <v>0.84567901234567899</v>
      </c>
      <c r="H10" s="68">
        <f>SUM(H3:H8)</f>
        <v>38</v>
      </c>
      <c r="I10" s="68">
        <f>SUM(I3:I8)</f>
        <v>39</v>
      </c>
      <c r="J10" s="68">
        <f>SUM(J3:J8)</f>
        <v>1</v>
      </c>
      <c r="K10" s="1"/>
      <c r="L10" s="1"/>
      <c r="M10" s="1"/>
      <c r="N10" s="1"/>
      <c r="O10" s="1"/>
      <c r="P10" s="2">
        <f>P9/F10</f>
        <v>0.22222222222222221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0.22222222222222221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0.22222222222222221</v>
      </c>
      <c r="AA10" s="1"/>
      <c r="AB10" s="1">
        <f>W10+AB9</f>
        <v>7</v>
      </c>
      <c r="AC10" s="1">
        <f>X10+AC9</f>
        <v>67</v>
      </c>
      <c r="AD10" s="1">
        <f>Y10+AD9</f>
        <v>1</v>
      </c>
      <c r="AE10" s="2">
        <f>AE9/F10</f>
        <v>0.68518518518518523</v>
      </c>
      <c r="AF10" s="1"/>
      <c r="AG10" s="1">
        <f>AB10+AG9</f>
        <v>11</v>
      </c>
      <c r="AH10" s="1">
        <f>AC10+AH9</f>
        <v>69</v>
      </c>
      <c r="AI10" s="1">
        <f>AD10+AI9</f>
        <v>1</v>
      </c>
      <c r="AJ10" s="2">
        <f>AJ9/F10</f>
        <v>0.72222222222222221</v>
      </c>
      <c r="AK10" s="1"/>
      <c r="AL10" s="1">
        <f>AG10+AL9</f>
        <v>16</v>
      </c>
      <c r="AM10" s="1">
        <f>AH10+AM9</f>
        <v>83</v>
      </c>
      <c r="AN10" s="1">
        <f>AI10+AN9</f>
        <v>2</v>
      </c>
      <c r="AO10" s="2">
        <f>AO9/F10</f>
        <v>0.84567901234567899</v>
      </c>
      <c r="AP10" s="1"/>
      <c r="AQ10" s="1">
        <f>AL10+AQ9</f>
        <v>16</v>
      </c>
      <c r="AR10" s="1">
        <f>AM10+AR9</f>
        <v>83</v>
      </c>
      <c r="AS10" s="1">
        <f>AN10+AS9</f>
        <v>2</v>
      </c>
      <c r="AT10" s="2">
        <f>AT9/F10</f>
        <v>0.84567901234567899</v>
      </c>
      <c r="AU10" s="1"/>
      <c r="AV10" s="1">
        <f>AQ10+AV9</f>
        <v>16</v>
      </c>
      <c r="AW10" s="1">
        <f>AR10+AW9</f>
        <v>83</v>
      </c>
      <c r="AX10" s="1">
        <f>AS10+AX9</f>
        <v>2</v>
      </c>
      <c r="AY10" s="2">
        <f>AY9/F10</f>
        <v>0.84567901234567899</v>
      </c>
      <c r="AZ10" s="1"/>
      <c r="BA10" s="1">
        <f>AV10+BA9</f>
        <v>16</v>
      </c>
      <c r="BB10" s="1">
        <f>AW10+BB9</f>
        <v>83</v>
      </c>
      <c r="BC10" s="1">
        <f>AX10+BC9</f>
        <v>2</v>
      </c>
      <c r="BD10" s="2">
        <f>BD9/F10</f>
        <v>0.84567901234567899</v>
      </c>
      <c r="BE10" s="1"/>
      <c r="BF10" s="1">
        <f>BA10+BF9</f>
        <v>16</v>
      </c>
      <c r="BG10" s="1">
        <f>BB10+BG9</f>
        <v>83</v>
      </c>
      <c r="BH10" s="1">
        <f>BC10+BH9</f>
        <v>2</v>
      </c>
      <c r="BI10" s="2">
        <f>BI9/F10</f>
        <v>0.84567901234567899</v>
      </c>
      <c r="BJ10" s="1"/>
      <c r="BK10" s="1">
        <f>BF10+BK9</f>
        <v>16</v>
      </c>
      <c r="BL10" s="1">
        <f>BG10+BL9</f>
        <v>83</v>
      </c>
      <c r="BM10" s="1">
        <f>BH10+BM9</f>
        <v>2</v>
      </c>
      <c r="BN10" s="2">
        <f>BN9/F10</f>
        <v>0.84567901234567899</v>
      </c>
      <c r="BO10" s="1"/>
      <c r="BP10" s="1">
        <f>BK10+BP9</f>
        <v>16</v>
      </c>
      <c r="BQ10" s="1">
        <f>BL10+BQ9</f>
        <v>83</v>
      </c>
      <c r="BR10" s="1">
        <f>BM10+BR9</f>
        <v>2</v>
      </c>
      <c r="BS10" s="2">
        <f>BS9/F10</f>
        <v>0.84567901234567899</v>
      </c>
    </row>
    <row r="12" spans="1:71" x14ac:dyDescent="0.3">
      <c r="A12" s="20" t="s">
        <v>156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2024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1">SUM(P12:T12)</f>
        <v>0</v>
      </c>
      <c r="V12" s="9"/>
      <c r="W12" s="9"/>
      <c r="X12" s="9"/>
      <c r="Y12" s="9"/>
      <c r="Z12" s="1">
        <f t="shared" ref="Z12:Z16" si="12">SUM(U12:Y12)</f>
        <v>0</v>
      </c>
      <c r="AA12" s="9"/>
      <c r="AB12" s="9"/>
      <c r="AC12" s="9"/>
      <c r="AD12" s="9"/>
      <c r="AE12" s="1">
        <f t="shared" ref="AE12:AE16" si="13">SUM(Z12:AD12)</f>
        <v>0</v>
      </c>
      <c r="AF12" s="9"/>
      <c r="AG12" s="9"/>
      <c r="AH12" s="9"/>
      <c r="AI12" s="9"/>
      <c r="AJ12" s="1">
        <f t="shared" ref="AJ12:AJ16" si="14">SUM(AE12:AI12)</f>
        <v>0</v>
      </c>
      <c r="AK12" s="9"/>
      <c r="AL12" s="9"/>
      <c r="AM12" s="9"/>
      <c r="AN12" s="9"/>
      <c r="AO12" s="1">
        <f t="shared" ref="AO12:AO16" si="15">SUM(AJ12:AN12)</f>
        <v>0</v>
      </c>
      <c r="AP12" s="9"/>
      <c r="AQ12" s="9"/>
      <c r="AR12" s="9"/>
      <c r="AS12" s="9"/>
      <c r="AT12" s="1">
        <f t="shared" ref="AT12:AT16" si="16">SUM(AO12:AS12)</f>
        <v>0</v>
      </c>
      <c r="AU12" s="9"/>
      <c r="AV12" s="9"/>
      <c r="AW12" s="9"/>
      <c r="AX12" s="9"/>
      <c r="AY12" s="1">
        <f t="shared" ref="AY12:AY16" si="17">SUM(AT12:AX12)</f>
        <v>0</v>
      </c>
      <c r="AZ12" s="9"/>
      <c r="BA12" s="9"/>
      <c r="BB12" s="9"/>
      <c r="BC12" s="9"/>
      <c r="BD12" s="1">
        <f t="shared" ref="BD12:BD16" si="18">SUM(AY12:BC12)</f>
        <v>0</v>
      </c>
      <c r="BE12" s="9"/>
      <c r="BF12" s="9"/>
      <c r="BG12" s="9"/>
      <c r="BH12" s="9"/>
      <c r="BI12" s="1">
        <f t="shared" ref="BI12:BI16" si="19">SUM(BD12:BH12)</f>
        <v>0</v>
      </c>
      <c r="BJ12" s="9"/>
      <c r="BK12" s="9"/>
      <c r="BL12" s="9"/>
      <c r="BM12" s="9"/>
      <c r="BN12" s="1">
        <f t="shared" ref="BN12:BN16" si="20">SUM(BI12:BM12)</f>
        <v>0</v>
      </c>
      <c r="BO12" s="9"/>
      <c r="BP12" s="9"/>
      <c r="BQ12" s="9"/>
      <c r="BR12" s="9"/>
      <c r="BS12" s="1">
        <f t="shared" ref="BS12:BS16" si="21">SUM(BN12:BR12)</f>
        <v>0</v>
      </c>
    </row>
    <row r="13" spans="1:71" s="171" customFormat="1" x14ac:dyDescent="0.3">
      <c r="A13" s="163"/>
      <c r="B13" s="164" t="s">
        <v>45</v>
      </c>
      <c r="C13" s="165">
        <v>2</v>
      </c>
      <c r="D13" s="244">
        <v>6423</v>
      </c>
      <c r="E13" s="177">
        <v>40</v>
      </c>
      <c r="F13" s="164"/>
      <c r="G13" s="166">
        <f>$BS13/E13</f>
        <v>1.0249999999999999</v>
      </c>
      <c r="H13" s="167">
        <v>38</v>
      </c>
      <c r="I13" s="167">
        <f t="shared" ref="I13:I16" si="22">+H13+J13</f>
        <v>40</v>
      </c>
      <c r="J13" s="169">
        <v>2</v>
      </c>
      <c r="K13" s="170">
        <v>2025</v>
      </c>
      <c r="L13" s="170">
        <v>2025</v>
      </c>
      <c r="M13" s="170"/>
      <c r="N13" s="170"/>
      <c r="O13" s="170"/>
      <c r="P13" s="245">
        <f t="shared" ref="P13:P16" si="23">SUM(M13:O13)+H13</f>
        <v>38</v>
      </c>
      <c r="Q13" s="170"/>
      <c r="R13" s="170"/>
      <c r="S13" s="170"/>
      <c r="T13" s="170"/>
      <c r="U13" s="164">
        <f t="shared" si="11"/>
        <v>38</v>
      </c>
      <c r="V13" s="170"/>
      <c r="W13" s="170"/>
      <c r="X13" s="170"/>
      <c r="Y13" s="170"/>
      <c r="Z13" s="164">
        <f t="shared" si="12"/>
        <v>38</v>
      </c>
      <c r="AA13" s="170"/>
      <c r="AB13" s="170"/>
      <c r="AC13" s="170"/>
      <c r="AD13" s="170"/>
      <c r="AE13" s="164">
        <f t="shared" si="13"/>
        <v>38</v>
      </c>
      <c r="AF13" s="170">
        <v>1</v>
      </c>
      <c r="AG13" s="170"/>
      <c r="AH13" s="170"/>
      <c r="AI13" s="170"/>
      <c r="AJ13" s="164">
        <f t="shared" si="14"/>
        <v>39</v>
      </c>
      <c r="AK13" s="170"/>
      <c r="AL13" s="170">
        <v>2</v>
      </c>
      <c r="AM13" s="170"/>
      <c r="AN13" s="170"/>
      <c r="AO13" s="164">
        <f t="shared" si="15"/>
        <v>41</v>
      </c>
      <c r="AP13" s="170"/>
      <c r="AQ13" s="170"/>
      <c r="AR13" s="170"/>
      <c r="AS13" s="170"/>
      <c r="AT13" s="164">
        <f t="shared" si="16"/>
        <v>41</v>
      </c>
      <c r="AU13" s="170"/>
      <c r="AV13" s="170"/>
      <c r="AW13" s="170"/>
      <c r="AX13" s="170"/>
      <c r="AY13" s="164">
        <f t="shared" si="17"/>
        <v>41</v>
      </c>
      <c r="AZ13" s="170"/>
      <c r="BA13" s="170"/>
      <c r="BB13" s="170"/>
      <c r="BC13" s="170"/>
      <c r="BD13" s="164">
        <f t="shared" si="18"/>
        <v>41</v>
      </c>
      <c r="BE13" s="170"/>
      <c r="BF13" s="170"/>
      <c r="BG13" s="170"/>
      <c r="BH13" s="170"/>
      <c r="BI13" s="164">
        <f t="shared" si="19"/>
        <v>41</v>
      </c>
      <c r="BJ13" s="170"/>
      <c r="BK13" s="170"/>
      <c r="BL13" s="170"/>
      <c r="BM13" s="170"/>
      <c r="BN13" s="164">
        <f t="shared" si="20"/>
        <v>41</v>
      </c>
      <c r="BO13" s="170"/>
      <c r="BP13" s="170"/>
      <c r="BQ13" s="170"/>
      <c r="BR13" s="170"/>
      <c r="BS13" s="164">
        <f t="shared" si="21"/>
        <v>41</v>
      </c>
    </row>
    <row r="14" spans="1:71" s="171" customFormat="1" x14ac:dyDescent="0.3">
      <c r="A14" s="163"/>
      <c r="B14" s="218" t="s">
        <v>74</v>
      </c>
      <c r="C14" s="165">
        <v>6</v>
      </c>
      <c r="D14" s="244">
        <v>1484</v>
      </c>
      <c r="E14" s="177">
        <v>11</v>
      </c>
      <c r="F14" s="164"/>
      <c r="G14" s="166">
        <f t="shared" ref="G14:G16" si="24">$BS14/E14</f>
        <v>1.0909090909090908</v>
      </c>
      <c r="H14" s="167">
        <v>5</v>
      </c>
      <c r="I14" s="167">
        <f t="shared" si="22"/>
        <v>5</v>
      </c>
      <c r="J14" s="169"/>
      <c r="K14" s="170">
        <v>2025</v>
      </c>
      <c r="L14" s="170">
        <v>2025</v>
      </c>
      <c r="M14" s="170"/>
      <c r="N14" s="170"/>
      <c r="O14" s="170"/>
      <c r="P14" s="245">
        <f t="shared" si="23"/>
        <v>5</v>
      </c>
      <c r="Q14" s="170"/>
      <c r="R14" s="170"/>
      <c r="S14" s="170"/>
      <c r="T14" s="170"/>
      <c r="U14" s="164">
        <f t="shared" si="11"/>
        <v>5</v>
      </c>
      <c r="V14" s="170"/>
      <c r="W14" s="170"/>
      <c r="X14" s="170"/>
      <c r="Y14" s="170"/>
      <c r="Z14" s="164">
        <f t="shared" si="12"/>
        <v>5</v>
      </c>
      <c r="AA14" s="170"/>
      <c r="AB14" s="170"/>
      <c r="AC14" s="170"/>
      <c r="AD14" s="170"/>
      <c r="AE14" s="164">
        <f t="shared" si="13"/>
        <v>5</v>
      </c>
      <c r="AF14" s="170"/>
      <c r="AG14" s="170"/>
      <c r="AH14" s="170"/>
      <c r="AI14" s="170"/>
      <c r="AJ14" s="164">
        <f t="shared" si="14"/>
        <v>5</v>
      </c>
      <c r="AK14" s="170"/>
      <c r="AL14" s="170"/>
      <c r="AM14" s="170"/>
      <c r="AN14" s="170"/>
      <c r="AO14" s="164">
        <f t="shared" si="15"/>
        <v>5</v>
      </c>
      <c r="AP14" s="170"/>
      <c r="AQ14" s="170"/>
      <c r="AR14" s="170"/>
      <c r="AS14" s="170"/>
      <c r="AT14" s="164">
        <f t="shared" si="16"/>
        <v>5</v>
      </c>
      <c r="AU14" s="170"/>
      <c r="AV14" s="170"/>
      <c r="AW14" s="170"/>
      <c r="AX14" s="170"/>
      <c r="AY14" s="164">
        <f t="shared" si="17"/>
        <v>5</v>
      </c>
      <c r="AZ14" s="170"/>
      <c r="BA14" s="170">
        <v>1</v>
      </c>
      <c r="BB14" s="170">
        <v>6</v>
      </c>
      <c r="BC14" s="170"/>
      <c r="BD14" s="164">
        <f t="shared" si="18"/>
        <v>12</v>
      </c>
      <c r="BE14" s="170"/>
      <c r="BF14" s="170"/>
      <c r="BG14" s="170"/>
      <c r="BH14" s="170"/>
      <c r="BI14" s="164">
        <f t="shared" si="19"/>
        <v>12</v>
      </c>
      <c r="BJ14" s="170"/>
      <c r="BK14" s="170"/>
      <c r="BL14" s="170"/>
      <c r="BM14" s="170"/>
      <c r="BN14" s="164">
        <f t="shared" si="20"/>
        <v>12</v>
      </c>
      <c r="BO14" s="170"/>
      <c r="BP14" s="170"/>
      <c r="BQ14" s="170"/>
      <c r="BR14" s="170"/>
      <c r="BS14" s="164">
        <f t="shared" si="21"/>
        <v>12</v>
      </c>
    </row>
    <row r="15" spans="1:71" s="171" customFormat="1" x14ac:dyDescent="0.3">
      <c r="A15" s="163"/>
      <c r="B15" s="218" t="s">
        <v>75</v>
      </c>
      <c r="C15" s="165">
        <v>7</v>
      </c>
      <c r="D15" s="244">
        <v>10281</v>
      </c>
      <c r="E15" s="177">
        <v>104</v>
      </c>
      <c r="F15" s="164"/>
      <c r="G15" s="166">
        <f t="shared" si="24"/>
        <v>1.0096153846153846</v>
      </c>
      <c r="H15" s="167">
        <v>53</v>
      </c>
      <c r="I15" s="167">
        <f t="shared" si="22"/>
        <v>56</v>
      </c>
      <c r="J15" s="169">
        <v>3</v>
      </c>
      <c r="K15" s="170">
        <v>2025</v>
      </c>
      <c r="L15" s="170">
        <v>2025</v>
      </c>
      <c r="M15" s="170">
        <v>1</v>
      </c>
      <c r="N15" s="170"/>
      <c r="O15" s="170"/>
      <c r="P15" s="245">
        <f t="shared" si="23"/>
        <v>54</v>
      </c>
      <c r="Q15" s="170"/>
      <c r="R15" s="170"/>
      <c r="S15" s="170"/>
      <c r="T15" s="170"/>
      <c r="U15" s="164">
        <f t="shared" si="11"/>
        <v>54</v>
      </c>
      <c r="V15" s="170"/>
      <c r="W15" s="170"/>
      <c r="X15" s="170"/>
      <c r="Y15" s="170"/>
      <c r="Z15" s="164">
        <f t="shared" si="12"/>
        <v>54</v>
      </c>
      <c r="AA15" s="170"/>
      <c r="AB15" s="170"/>
      <c r="AC15" s="170"/>
      <c r="AD15" s="170"/>
      <c r="AE15" s="164">
        <f t="shared" si="13"/>
        <v>54</v>
      </c>
      <c r="AF15" s="170"/>
      <c r="AG15" s="170">
        <v>1</v>
      </c>
      <c r="AH15" s="170">
        <v>48</v>
      </c>
      <c r="AI15" s="170"/>
      <c r="AJ15" s="164">
        <f t="shared" si="14"/>
        <v>103</v>
      </c>
      <c r="AK15" s="170"/>
      <c r="AL15" s="170"/>
      <c r="AM15" s="170"/>
      <c r="AN15" s="170"/>
      <c r="AO15" s="164">
        <f t="shared" si="15"/>
        <v>103</v>
      </c>
      <c r="AP15" s="170"/>
      <c r="AQ15" s="170">
        <v>1</v>
      </c>
      <c r="AR15" s="170"/>
      <c r="AS15" s="170"/>
      <c r="AT15" s="164">
        <f t="shared" si="16"/>
        <v>104</v>
      </c>
      <c r="AU15" s="170"/>
      <c r="AV15" s="170"/>
      <c r="AW15" s="170"/>
      <c r="AX15" s="170"/>
      <c r="AY15" s="164">
        <f t="shared" si="17"/>
        <v>104</v>
      </c>
      <c r="AZ15" s="170"/>
      <c r="BA15" s="170"/>
      <c r="BB15" s="170">
        <v>1</v>
      </c>
      <c r="BC15" s="170"/>
      <c r="BD15" s="164">
        <f t="shared" si="18"/>
        <v>105</v>
      </c>
      <c r="BE15" s="170"/>
      <c r="BF15" s="170"/>
      <c r="BG15" s="170"/>
      <c r="BH15" s="170"/>
      <c r="BI15" s="164">
        <f t="shared" si="19"/>
        <v>105</v>
      </c>
      <c r="BJ15" s="170"/>
      <c r="BK15" s="170"/>
      <c r="BL15" s="170"/>
      <c r="BM15" s="170"/>
      <c r="BN15" s="164">
        <f t="shared" si="20"/>
        <v>105</v>
      </c>
      <c r="BO15" s="170"/>
      <c r="BP15" s="170"/>
      <c r="BQ15" s="170"/>
      <c r="BR15" s="170"/>
      <c r="BS15" s="164">
        <f t="shared" si="21"/>
        <v>105</v>
      </c>
    </row>
    <row r="16" spans="1:71" s="88" customFormat="1" x14ac:dyDescent="0.3">
      <c r="A16" s="96"/>
      <c r="B16" s="84" t="s">
        <v>86</v>
      </c>
      <c r="C16" s="89">
        <v>9</v>
      </c>
      <c r="D16" s="127"/>
      <c r="E16" s="124">
        <v>41</v>
      </c>
      <c r="F16" s="84"/>
      <c r="G16" s="85">
        <f t="shared" si="24"/>
        <v>0.85365853658536583</v>
      </c>
      <c r="H16" s="86">
        <v>28</v>
      </c>
      <c r="I16" s="86">
        <f t="shared" si="22"/>
        <v>28</v>
      </c>
      <c r="J16" s="93"/>
      <c r="K16" s="87">
        <v>2025</v>
      </c>
      <c r="L16" s="87">
        <v>2025</v>
      </c>
      <c r="M16" s="87"/>
      <c r="N16" s="87"/>
      <c r="O16" s="87"/>
      <c r="P16" s="128">
        <f t="shared" si="23"/>
        <v>28</v>
      </c>
      <c r="Q16" s="87"/>
      <c r="R16" s="87"/>
      <c r="S16" s="87"/>
      <c r="T16" s="87"/>
      <c r="U16" s="84">
        <f t="shared" si="11"/>
        <v>28</v>
      </c>
      <c r="V16" s="87"/>
      <c r="W16" s="87"/>
      <c r="X16" s="87"/>
      <c r="Y16" s="87"/>
      <c r="Z16" s="84">
        <f t="shared" si="12"/>
        <v>28</v>
      </c>
      <c r="AA16" s="87"/>
      <c r="AB16" s="87"/>
      <c r="AC16" s="87"/>
      <c r="AD16" s="87"/>
      <c r="AE16" s="84">
        <f t="shared" si="13"/>
        <v>28</v>
      </c>
      <c r="AF16" s="87"/>
      <c r="AG16" s="87"/>
      <c r="AH16" s="87"/>
      <c r="AI16" s="87"/>
      <c r="AJ16" s="84">
        <f t="shared" si="14"/>
        <v>28</v>
      </c>
      <c r="AK16" s="87"/>
      <c r="AL16" s="87"/>
      <c r="AM16" s="87"/>
      <c r="AN16" s="87"/>
      <c r="AO16" s="84">
        <f t="shared" si="15"/>
        <v>28</v>
      </c>
      <c r="AP16" s="87"/>
      <c r="AQ16" s="87"/>
      <c r="AR16" s="87"/>
      <c r="AS16" s="87"/>
      <c r="AT16" s="84">
        <f t="shared" si="16"/>
        <v>28</v>
      </c>
      <c r="AU16" s="87"/>
      <c r="AV16" s="87"/>
      <c r="AW16" s="87"/>
      <c r="AX16" s="87"/>
      <c r="AY16" s="84">
        <f t="shared" si="17"/>
        <v>28</v>
      </c>
      <c r="AZ16" s="87"/>
      <c r="BA16" s="87"/>
      <c r="BB16" s="87">
        <v>7</v>
      </c>
      <c r="BC16" s="87"/>
      <c r="BD16" s="84">
        <f t="shared" si="18"/>
        <v>35</v>
      </c>
      <c r="BE16" s="87"/>
      <c r="BF16" s="87"/>
      <c r="BG16" s="87"/>
      <c r="BH16" s="87"/>
      <c r="BI16" s="84">
        <f t="shared" si="19"/>
        <v>35</v>
      </c>
      <c r="BJ16" s="87"/>
      <c r="BK16" s="87"/>
      <c r="BL16" s="87"/>
      <c r="BM16" s="87"/>
      <c r="BN16" s="84">
        <f t="shared" si="20"/>
        <v>35</v>
      </c>
      <c r="BO16" s="87"/>
      <c r="BP16" s="87"/>
      <c r="BQ16" s="87"/>
      <c r="BR16" s="87"/>
      <c r="BS16" s="84">
        <f t="shared" si="21"/>
        <v>35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1</v>
      </c>
      <c r="N17" s="1">
        <f>SUM(N11:N16)</f>
        <v>0</v>
      </c>
      <c r="O17" s="1">
        <f>SUM(O11:O16)</f>
        <v>0</v>
      </c>
      <c r="P17" s="68">
        <f>SUM(P12:P16)</f>
        <v>125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125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125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125</v>
      </c>
      <c r="AF17" s="1">
        <f>SUM(AF11:AF16)</f>
        <v>1</v>
      </c>
      <c r="AG17" s="1">
        <f>SUM(AG11:AG16)</f>
        <v>1</v>
      </c>
      <c r="AH17" s="1">
        <f>SUM(AH11:AH16)</f>
        <v>48</v>
      </c>
      <c r="AI17" s="1">
        <f>SUM(AI11:AI16)</f>
        <v>0</v>
      </c>
      <c r="AJ17" s="1">
        <f>SUM(AJ12:AJ16)</f>
        <v>175</v>
      </c>
      <c r="AK17" s="1">
        <f>SUM(AK11:AK16)</f>
        <v>0</v>
      </c>
      <c r="AL17" s="1">
        <f>SUM(AL11:AL16)</f>
        <v>2</v>
      </c>
      <c r="AM17" s="1">
        <f>SUM(AM11:AM16)</f>
        <v>0</v>
      </c>
      <c r="AN17" s="1">
        <f>SUM(AN11:AN16)</f>
        <v>0</v>
      </c>
      <c r="AO17" s="1">
        <f>SUM(AO12:AO16)</f>
        <v>177</v>
      </c>
      <c r="AP17" s="1">
        <f>SUM(AP11:AP16)</f>
        <v>0</v>
      </c>
      <c r="AQ17" s="1">
        <f>SUM(AQ11:AQ16)</f>
        <v>1</v>
      </c>
      <c r="AR17" s="1">
        <f>SUM(AR11:AR16)</f>
        <v>0</v>
      </c>
      <c r="AS17" s="1">
        <f>SUM(AS11:AS16)</f>
        <v>0</v>
      </c>
      <c r="AT17" s="1">
        <f>SUM(AT12:AT16)</f>
        <v>178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178</v>
      </c>
      <c r="AZ17" s="1">
        <f>SUM(AZ11:AZ16)</f>
        <v>0</v>
      </c>
      <c r="BA17" s="1">
        <f>SUM(BA11:BA16)</f>
        <v>1</v>
      </c>
      <c r="BB17" s="1">
        <f>SUM(BB11:BB16)</f>
        <v>14</v>
      </c>
      <c r="BC17" s="1">
        <f>SUM(BC11:BC16)</f>
        <v>0</v>
      </c>
      <c r="BD17" s="1">
        <f>SUM(BD12:BD16)</f>
        <v>193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193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193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193</v>
      </c>
    </row>
    <row r="18" spans="1:71" s="88" customFormat="1" x14ac:dyDescent="0.3">
      <c r="A18" s="84"/>
      <c r="B18" s="84" t="s">
        <v>218</v>
      </c>
      <c r="C18" s="84">
        <f>COUNT(C13:C16)</f>
        <v>4</v>
      </c>
      <c r="D18" s="84"/>
      <c r="E18" s="84">
        <f>SUM(E12:E16)</f>
        <v>196</v>
      </c>
      <c r="F18" s="84">
        <f>SUM(E12:E16)+1</f>
        <v>197</v>
      </c>
      <c r="G18" s="85">
        <f>$BS17/F18</f>
        <v>0.97969543147208127</v>
      </c>
      <c r="H18" s="86">
        <f>SUM(H12:H16)</f>
        <v>124</v>
      </c>
      <c r="I18" s="86">
        <f>SUM(I12:I16)</f>
        <v>129</v>
      </c>
      <c r="J18" s="86">
        <f>SUM(J12:J16)</f>
        <v>5</v>
      </c>
      <c r="K18" s="84"/>
      <c r="L18" s="84"/>
      <c r="M18" s="84"/>
      <c r="N18" s="84"/>
      <c r="O18" s="84"/>
      <c r="P18" s="85">
        <f>P17/F18</f>
        <v>0.63451776649746194</v>
      </c>
      <c r="Q18" s="84"/>
      <c r="R18" s="84">
        <f>M17+R17</f>
        <v>1</v>
      </c>
      <c r="S18" s="84">
        <f>N17+S17</f>
        <v>0</v>
      </c>
      <c r="T18" s="84">
        <f>O17+T17</f>
        <v>0</v>
      </c>
      <c r="U18" s="85">
        <f>U17/F18</f>
        <v>0.63451776649746194</v>
      </c>
      <c r="V18" s="84"/>
      <c r="W18" s="84">
        <f>R18+W17</f>
        <v>1</v>
      </c>
      <c r="X18" s="84">
        <f>S18+X17</f>
        <v>0</v>
      </c>
      <c r="Y18" s="84">
        <f>T18+Y17</f>
        <v>0</v>
      </c>
      <c r="Z18" s="85">
        <f>Z17/F18</f>
        <v>0.63451776649746194</v>
      </c>
      <c r="AA18" s="84"/>
      <c r="AB18" s="84">
        <f>W18+AB17</f>
        <v>1</v>
      </c>
      <c r="AC18" s="84">
        <f>X18+AC17</f>
        <v>0</v>
      </c>
      <c r="AD18" s="84">
        <f>Y18+AD17</f>
        <v>0</v>
      </c>
      <c r="AE18" s="85">
        <f>AE17/F18</f>
        <v>0.63451776649746194</v>
      </c>
      <c r="AF18" s="84"/>
      <c r="AG18" s="84">
        <f>AB18+AG17</f>
        <v>2</v>
      </c>
      <c r="AH18" s="84">
        <f>AC18+AH17</f>
        <v>48</v>
      </c>
      <c r="AI18" s="84">
        <f>AD18+AI17</f>
        <v>0</v>
      </c>
      <c r="AJ18" s="85">
        <f>AJ17/F18</f>
        <v>0.8883248730964467</v>
      </c>
      <c r="AK18" s="84"/>
      <c r="AL18" s="84">
        <f>AG18+AL17</f>
        <v>4</v>
      </c>
      <c r="AM18" s="84">
        <f>AH18+AM17</f>
        <v>48</v>
      </c>
      <c r="AN18" s="84">
        <f>AI18+AN17</f>
        <v>0</v>
      </c>
      <c r="AO18" s="85">
        <f>AO17/F18</f>
        <v>0.89847715736040612</v>
      </c>
      <c r="AP18" s="84"/>
      <c r="AQ18" s="84">
        <f>AL18+AQ17</f>
        <v>5</v>
      </c>
      <c r="AR18" s="84">
        <f>AM18+AR17</f>
        <v>48</v>
      </c>
      <c r="AS18" s="84">
        <f>AN18+AS17</f>
        <v>0</v>
      </c>
      <c r="AT18" s="85">
        <f>AT17/F18</f>
        <v>0.90355329949238583</v>
      </c>
      <c r="AU18" s="84"/>
      <c r="AV18" s="84">
        <f>AQ18+AV17</f>
        <v>5</v>
      </c>
      <c r="AW18" s="84">
        <f>AR18+AW17</f>
        <v>48</v>
      </c>
      <c r="AX18" s="84">
        <f>AS18+AX17</f>
        <v>0</v>
      </c>
      <c r="AY18" s="85">
        <f>AY17/F18</f>
        <v>0.90355329949238583</v>
      </c>
      <c r="AZ18" s="84"/>
      <c r="BA18" s="84">
        <f>AV18+BA17</f>
        <v>6</v>
      </c>
      <c r="BB18" s="84">
        <f>AW18+BB17</f>
        <v>62</v>
      </c>
      <c r="BC18" s="84">
        <f>AX18+BC17</f>
        <v>0</v>
      </c>
      <c r="BD18" s="85">
        <f>BD17/F18</f>
        <v>0.97969543147208127</v>
      </c>
      <c r="BE18" s="84"/>
      <c r="BF18" s="84">
        <f>BA18+BF17</f>
        <v>6</v>
      </c>
      <c r="BG18" s="84">
        <f>BB18+BG17</f>
        <v>62</v>
      </c>
      <c r="BH18" s="84">
        <f>BC18+BH17</f>
        <v>0</v>
      </c>
      <c r="BI18" s="85">
        <f>BI17/F18</f>
        <v>0.97969543147208127</v>
      </c>
      <c r="BJ18" s="84"/>
      <c r="BK18" s="84">
        <f>BF18+BK17</f>
        <v>6</v>
      </c>
      <c r="BL18" s="84">
        <f>BG18+BL17</f>
        <v>62</v>
      </c>
      <c r="BM18" s="84">
        <f>BH18+BM17</f>
        <v>0</v>
      </c>
      <c r="BN18" s="85">
        <f>BN17/F18</f>
        <v>0.97969543147208127</v>
      </c>
      <c r="BO18" s="84"/>
      <c r="BP18" s="84">
        <f>BK18+BP17</f>
        <v>6</v>
      </c>
      <c r="BQ18" s="84">
        <f>BL18+BQ17</f>
        <v>62</v>
      </c>
      <c r="BR18" s="84">
        <f>BM18+BR17</f>
        <v>0</v>
      </c>
      <c r="BS18" s="85">
        <f>BS17/F18</f>
        <v>0.97969543147208127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 Dressel</cp:lastModifiedBy>
  <cp:lastPrinted>2023-06-16T17:43:01Z</cp:lastPrinted>
  <dcterms:created xsi:type="dcterms:W3CDTF">2011-08-17T20:38:33Z</dcterms:created>
  <dcterms:modified xsi:type="dcterms:W3CDTF">2024-04-13T14:06:49Z</dcterms:modified>
</cp:coreProperties>
</file>